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ZPRACOVA\"/>
    </mc:Choice>
  </mc:AlternateContent>
  <bookViews>
    <workbookView xWindow="-120" yWindow="-120" windowWidth="29040" windowHeight="15840"/>
  </bookViews>
  <sheets>
    <sheet name=" Data vše" sheetId="1" r:id="rId1"/>
    <sheet name="% složení vše" sheetId="2" r:id="rId2"/>
    <sheet name="Nezam. absolventů VŠ dle oborů" sheetId="4" r:id="rId3"/>
    <sheet name="R - % složení dle abs. Bc oborů" sheetId="5" r:id="rId4"/>
    <sheet name="T - % složení dle abs. VŠ oborů" sheetId="8" r:id="rId5"/>
    <sheet name="Grafy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2" i="2" l="1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P132" i="1"/>
  <c r="Q132" i="1"/>
  <c r="A132" i="1"/>
  <c r="A131" i="2" l="1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P131" i="1"/>
  <c r="Q131" i="1"/>
  <c r="P130" i="1" l="1"/>
  <c r="P130" i="2" s="1"/>
  <c r="Q130" i="1"/>
  <c r="E130" i="2" s="1"/>
  <c r="N130" i="2" l="1"/>
  <c r="J130" i="2"/>
  <c r="F130" i="2"/>
  <c r="B130" i="2"/>
  <c r="L130" i="2"/>
  <c r="H130" i="2"/>
  <c r="D130" i="2"/>
  <c r="O130" i="2"/>
  <c r="K130" i="2"/>
  <c r="G130" i="2"/>
  <c r="C130" i="2"/>
  <c r="M130" i="2"/>
  <c r="I130" i="2"/>
  <c r="P129" i="1"/>
  <c r="P129" i="2" s="1"/>
  <c r="Q129" i="1"/>
  <c r="C129" i="2" s="1"/>
  <c r="N129" i="2" l="1"/>
  <c r="J129" i="2"/>
  <c r="F129" i="2"/>
  <c r="B129" i="2"/>
  <c r="M129" i="2"/>
  <c r="I129" i="2"/>
  <c r="E129" i="2"/>
  <c r="L129" i="2"/>
  <c r="H129" i="2"/>
  <c r="D129" i="2"/>
  <c r="O129" i="2"/>
  <c r="K129" i="2"/>
  <c r="G129" i="2"/>
  <c r="G128" i="2"/>
  <c r="K128" i="2"/>
  <c r="O128" i="2"/>
  <c r="P128" i="1"/>
  <c r="P128" i="2" s="1"/>
  <c r="Q128" i="1"/>
  <c r="D128" i="2" s="1"/>
  <c r="J128" i="2" l="1"/>
  <c r="I128" i="2"/>
  <c r="C128" i="2"/>
  <c r="N128" i="2"/>
  <c r="F128" i="2"/>
  <c r="B128" i="2"/>
  <c r="M128" i="2"/>
  <c r="E128" i="2"/>
  <c r="L128" i="2"/>
  <c r="H128" i="2"/>
  <c r="P127" i="1"/>
  <c r="P127" i="2" s="1"/>
  <c r="Q127" i="1"/>
  <c r="C127" i="2" s="1"/>
  <c r="J127" i="2" l="1"/>
  <c r="I127" i="2"/>
  <c r="E127" i="2"/>
  <c r="D127" i="2"/>
  <c r="N127" i="2"/>
  <c r="F127" i="2"/>
  <c r="B127" i="2"/>
  <c r="M127" i="2"/>
  <c r="L127" i="2"/>
  <c r="H127" i="2"/>
  <c r="O127" i="2"/>
  <c r="K127" i="2"/>
  <c r="G127" i="2"/>
  <c r="G126" i="2"/>
  <c r="K126" i="2"/>
  <c r="O126" i="2"/>
  <c r="P126" i="1"/>
  <c r="P126" i="2" s="1"/>
  <c r="Q126" i="1"/>
  <c r="D126" i="2" s="1"/>
  <c r="C126" i="2" l="1"/>
  <c r="N126" i="2"/>
  <c r="F126" i="2"/>
  <c r="I126" i="2"/>
  <c r="J126" i="2"/>
  <c r="B126" i="2"/>
  <c r="M126" i="2"/>
  <c r="E126" i="2"/>
  <c r="L126" i="2"/>
  <c r="H126" i="2"/>
  <c r="AN3" i="8"/>
  <c r="AO3" i="8"/>
  <c r="AN4" i="8"/>
  <c r="AO4" i="8"/>
  <c r="AN5" i="8"/>
  <c r="AO5" i="8"/>
  <c r="AN6" i="8"/>
  <c r="AO6" i="8"/>
  <c r="AN7" i="8"/>
  <c r="AO7" i="8"/>
  <c r="AN8" i="8"/>
  <c r="AO8" i="8"/>
  <c r="AN9" i="8"/>
  <c r="AO9" i="8"/>
  <c r="AN10" i="8"/>
  <c r="AO10" i="8"/>
  <c r="AN11" i="8"/>
  <c r="AO11" i="8"/>
  <c r="AN12" i="8"/>
  <c r="AO12" i="8"/>
  <c r="AN13" i="8"/>
  <c r="AO13" i="8"/>
  <c r="AN14" i="8"/>
  <c r="AO14" i="8"/>
  <c r="AN15" i="8"/>
  <c r="AO15" i="8"/>
  <c r="AN16" i="8"/>
  <c r="AO16" i="8"/>
  <c r="AN17" i="8"/>
  <c r="AO17" i="8"/>
  <c r="AN18" i="8"/>
  <c r="AO18" i="8"/>
  <c r="AN19" i="8"/>
  <c r="AO19" i="8"/>
  <c r="AN20" i="8"/>
  <c r="AO20" i="8"/>
  <c r="AN21" i="8"/>
  <c r="AO21" i="8"/>
  <c r="AN22" i="8"/>
  <c r="AO22" i="8"/>
  <c r="AN23" i="8"/>
  <c r="AO23" i="8"/>
  <c r="AN24" i="8"/>
  <c r="AO24" i="8"/>
  <c r="AN25" i="8"/>
  <c r="AO25" i="8"/>
  <c r="AN26" i="8"/>
  <c r="AO26" i="8"/>
  <c r="AN27" i="8"/>
  <c r="AO27" i="8"/>
  <c r="AN28" i="8"/>
  <c r="AO28" i="8"/>
  <c r="AN29" i="8"/>
  <c r="AO29" i="8"/>
  <c r="AN30" i="8"/>
  <c r="AO30" i="8"/>
  <c r="AN31" i="8"/>
  <c r="AO31" i="8"/>
  <c r="AN32" i="8"/>
  <c r="AO32" i="8"/>
  <c r="AN33" i="8"/>
  <c r="AO33" i="8"/>
  <c r="AN34" i="8"/>
  <c r="AO34" i="8"/>
  <c r="AN35" i="8"/>
  <c r="AO35" i="8"/>
  <c r="AN36" i="8"/>
  <c r="AO36" i="8"/>
  <c r="AN37" i="8"/>
  <c r="AO37" i="8"/>
  <c r="AN38" i="8"/>
  <c r="AO38" i="8"/>
  <c r="AN39" i="8"/>
  <c r="AO39" i="8"/>
  <c r="AN40" i="8"/>
  <c r="AO40" i="8"/>
  <c r="AN41" i="8"/>
  <c r="AO41" i="8"/>
  <c r="AN42" i="8"/>
  <c r="AO42" i="8"/>
  <c r="AN43" i="8"/>
  <c r="AO43" i="8"/>
  <c r="AN44" i="8"/>
  <c r="AO44" i="8"/>
  <c r="AN45" i="8"/>
  <c r="AO45" i="8"/>
  <c r="AN46" i="8"/>
  <c r="AO46" i="8"/>
  <c r="AN47" i="8"/>
  <c r="AO47" i="8"/>
  <c r="AN48" i="8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99" i="4"/>
  <c r="AO49" i="4"/>
  <c r="C125" i="2"/>
  <c r="G125" i="2"/>
  <c r="K125" i="2"/>
  <c r="O125" i="2"/>
  <c r="P125" i="1"/>
  <c r="P125" i="2" s="1"/>
  <c r="Q125" i="1"/>
  <c r="D125" i="2" s="1"/>
  <c r="N125" i="2" l="1"/>
  <c r="J125" i="2"/>
  <c r="F125" i="2"/>
  <c r="B125" i="2"/>
  <c r="I125" i="2"/>
  <c r="E125" i="2"/>
  <c r="AO48" i="8"/>
  <c r="M125" i="2"/>
  <c r="L125" i="2"/>
  <c r="H125" i="2"/>
  <c r="P124" i="1"/>
  <c r="P124" i="2" s="1"/>
  <c r="Q124" i="1"/>
  <c r="C124" i="2" s="1"/>
  <c r="F124" i="2" l="1"/>
  <c r="B124" i="2"/>
  <c r="E124" i="2"/>
  <c r="J124" i="2"/>
  <c r="M124" i="2"/>
  <c r="I124" i="2"/>
  <c r="D124" i="2"/>
  <c r="N124" i="2"/>
  <c r="L124" i="2"/>
  <c r="H124" i="2"/>
  <c r="O124" i="2"/>
  <c r="K124" i="2"/>
  <c r="G124" i="2"/>
  <c r="C123" i="2"/>
  <c r="G123" i="2"/>
  <c r="K123" i="2"/>
  <c r="O123" i="2"/>
  <c r="P123" i="1"/>
  <c r="Q123" i="1"/>
  <c r="D123" i="2" s="1"/>
  <c r="N123" i="2" l="1"/>
  <c r="B123" i="2"/>
  <c r="J123" i="2"/>
  <c r="F123" i="2"/>
  <c r="M123" i="2"/>
  <c r="I123" i="2"/>
  <c r="E123" i="2"/>
  <c r="P123" i="2"/>
  <c r="L123" i="2"/>
  <c r="H123" i="2"/>
  <c r="B122" i="2"/>
  <c r="E122" i="2"/>
  <c r="F122" i="2"/>
  <c r="I122" i="2"/>
  <c r="J122" i="2"/>
  <c r="M122" i="2"/>
  <c r="N122" i="2"/>
  <c r="P121" i="1"/>
  <c r="P121" i="2" s="1"/>
  <c r="Q121" i="1"/>
  <c r="C121" i="2" s="1"/>
  <c r="P122" i="1"/>
  <c r="Q122" i="1"/>
  <c r="C122" i="2" s="1"/>
  <c r="N121" i="2" l="1"/>
  <c r="F121" i="2"/>
  <c r="E121" i="2"/>
  <c r="L122" i="2"/>
  <c r="H122" i="2"/>
  <c r="D122" i="2"/>
  <c r="L121" i="2"/>
  <c r="H121" i="2"/>
  <c r="D121" i="2"/>
  <c r="J121" i="2"/>
  <c r="B121" i="2"/>
  <c r="M121" i="2"/>
  <c r="I121" i="2"/>
  <c r="P122" i="2"/>
  <c r="O122" i="2"/>
  <c r="K122" i="2"/>
  <c r="G122" i="2"/>
  <c r="O121" i="2"/>
  <c r="K121" i="2"/>
  <c r="G121" i="2"/>
  <c r="D120" i="2"/>
  <c r="E120" i="2"/>
  <c r="H120" i="2"/>
  <c r="I120" i="2"/>
  <c r="L120" i="2"/>
  <c r="M120" i="2"/>
  <c r="P120" i="1"/>
  <c r="P120" i="2" s="1"/>
  <c r="Q120" i="1"/>
  <c r="B120" i="2" s="1"/>
  <c r="O120" i="2" l="1"/>
  <c r="K120" i="2"/>
  <c r="G120" i="2"/>
  <c r="C120" i="2"/>
  <c r="N120" i="2"/>
  <c r="J120" i="2"/>
  <c r="F120" i="2"/>
  <c r="AN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99" i="4"/>
  <c r="AH99" i="4"/>
  <c r="AI99" i="4"/>
  <c r="AJ99" i="4"/>
  <c r="AK99" i="4"/>
  <c r="AL99" i="4"/>
  <c r="AM99" i="4"/>
  <c r="AG99" i="4"/>
  <c r="AN49" i="4"/>
  <c r="P119" i="1"/>
  <c r="Q119" i="1"/>
  <c r="D119" i="2" s="1"/>
  <c r="G119" i="2" l="1"/>
  <c r="C119" i="2"/>
  <c r="P119" i="2"/>
  <c r="O119" i="2"/>
  <c r="K119" i="2"/>
  <c r="J119" i="2"/>
  <c r="B119" i="2"/>
  <c r="M119" i="2"/>
  <c r="N119" i="2"/>
  <c r="F119" i="2"/>
  <c r="I119" i="2"/>
  <c r="E119" i="2"/>
  <c r="L119" i="2"/>
  <c r="H119" i="2"/>
  <c r="F1" i="6"/>
  <c r="E2" i="6"/>
  <c r="E1" i="6"/>
  <c r="B3" i="6"/>
  <c r="B2" i="6"/>
  <c r="B1" i="6"/>
  <c r="AH3" i="8"/>
  <c r="AH48" i="8" s="1"/>
  <c r="AI3" i="8"/>
  <c r="AJ3" i="8"/>
  <c r="AK3" i="8"/>
  <c r="AL3" i="8"/>
  <c r="AM3" i="8"/>
  <c r="AH4" i="8"/>
  <c r="AI4" i="8"/>
  <c r="AJ4" i="8"/>
  <c r="AK4" i="8"/>
  <c r="AL4" i="8"/>
  <c r="AM4" i="8"/>
  <c r="AH5" i="8"/>
  <c r="AI5" i="8"/>
  <c r="AJ5" i="8"/>
  <c r="AK5" i="8"/>
  <c r="AL5" i="8"/>
  <c r="AM5" i="8"/>
  <c r="AH6" i="8"/>
  <c r="AI6" i="8"/>
  <c r="AJ6" i="8"/>
  <c r="AK6" i="8"/>
  <c r="AL6" i="8"/>
  <c r="AM6" i="8"/>
  <c r="AH7" i="8"/>
  <c r="AI7" i="8"/>
  <c r="AJ7" i="8"/>
  <c r="AK7" i="8"/>
  <c r="AL7" i="8"/>
  <c r="AM7" i="8"/>
  <c r="AH8" i="8"/>
  <c r="AI8" i="8"/>
  <c r="AJ8" i="8"/>
  <c r="AK8" i="8"/>
  <c r="AL8" i="8"/>
  <c r="AM8" i="8"/>
  <c r="AH9" i="8"/>
  <c r="AI9" i="8"/>
  <c r="AJ9" i="8"/>
  <c r="AK9" i="8"/>
  <c r="AL9" i="8"/>
  <c r="AM9" i="8"/>
  <c r="AH10" i="8"/>
  <c r="AI10" i="8"/>
  <c r="AJ10" i="8"/>
  <c r="AK10" i="8"/>
  <c r="AL10" i="8"/>
  <c r="AM10" i="8"/>
  <c r="AH11" i="8"/>
  <c r="AI11" i="8"/>
  <c r="AJ11" i="8"/>
  <c r="AK11" i="8"/>
  <c r="AL11" i="8"/>
  <c r="AM11" i="8"/>
  <c r="AH12" i="8"/>
  <c r="AI12" i="8"/>
  <c r="AJ12" i="8"/>
  <c r="AK12" i="8"/>
  <c r="AL12" i="8"/>
  <c r="AM12" i="8"/>
  <c r="AH13" i="8"/>
  <c r="AI13" i="8"/>
  <c r="AJ13" i="8"/>
  <c r="AK13" i="8"/>
  <c r="AL13" i="8"/>
  <c r="AM13" i="8"/>
  <c r="AH14" i="8"/>
  <c r="AI14" i="8"/>
  <c r="AJ14" i="8"/>
  <c r="AK14" i="8"/>
  <c r="AL14" i="8"/>
  <c r="AM14" i="8"/>
  <c r="AH15" i="8"/>
  <c r="AI15" i="8"/>
  <c r="AJ15" i="8"/>
  <c r="AK15" i="8"/>
  <c r="AL15" i="8"/>
  <c r="AM15" i="8"/>
  <c r="AH16" i="8"/>
  <c r="AI16" i="8"/>
  <c r="AJ16" i="8"/>
  <c r="AK16" i="8"/>
  <c r="AL16" i="8"/>
  <c r="AM16" i="8"/>
  <c r="AH17" i="8"/>
  <c r="AI17" i="8"/>
  <c r="AJ17" i="8"/>
  <c r="AK17" i="8"/>
  <c r="AL17" i="8"/>
  <c r="AM17" i="8"/>
  <c r="AH18" i="8"/>
  <c r="AI18" i="8"/>
  <c r="AJ18" i="8"/>
  <c r="AK18" i="8"/>
  <c r="AL18" i="8"/>
  <c r="AM18" i="8"/>
  <c r="AH19" i="8"/>
  <c r="AI19" i="8"/>
  <c r="AJ19" i="8"/>
  <c r="AK19" i="8"/>
  <c r="AL19" i="8"/>
  <c r="AM19" i="8"/>
  <c r="AH20" i="8"/>
  <c r="AI20" i="8"/>
  <c r="AJ20" i="8"/>
  <c r="AK20" i="8"/>
  <c r="AL20" i="8"/>
  <c r="AM20" i="8"/>
  <c r="AH21" i="8"/>
  <c r="AI21" i="8"/>
  <c r="AJ21" i="8"/>
  <c r="AK21" i="8"/>
  <c r="AL21" i="8"/>
  <c r="AM21" i="8"/>
  <c r="AH22" i="8"/>
  <c r="AI22" i="8"/>
  <c r="AJ22" i="8"/>
  <c r="AK22" i="8"/>
  <c r="AL22" i="8"/>
  <c r="AM22" i="8"/>
  <c r="AH23" i="8"/>
  <c r="AI23" i="8"/>
  <c r="AJ23" i="8"/>
  <c r="AK23" i="8"/>
  <c r="AL23" i="8"/>
  <c r="AM23" i="8"/>
  <c r="AH24" i="8"/>
  <c r="AI24" i="8"/>
  <c r="AJ24" i="8"/>
  <c r="AK24" i="8"/>
  <c r="AL24" i="8"/>
  <c r="AM24" i="8"/>
  <c r="AH25" i="8"/>
  <c r="AI25" i="8"/>
  <c r="AJ25" i="8"/>
  <c r="AK25" i="8"/>
  <c r="AL25" i="8"/>
  <c r="AM25" i="8"/>
  <c r="AH26" i="8"/>
  <c r="AI26" i="8"/>
  <c r="AJ26" i="8"/>
  <c r="AK26" i="8"/>
  <c r="AL26" i="8"/>
  <c r="AM26" i="8"/>
  <c r="AH27" i="8"/>
  <c r="AI27" i="8"/>
  <c r="AJ27" i="8"/>
  <c r="AK27" i="8"/>
  <c r="AL27" i="8"/>
  <c r="AM27" i="8"/>
  <c r="AH28" i="8"/>
  <c r="AI28" i="8"/>
  <c r="AJ28" i="8"/>
  <c r="AK28" i="8"/>
  <c r="AL28" i="8"/>
  <c r="AM28" i="8"/>
  <c r="AH29" i="8"/>
  <c r="AI29" i="8"/>
  <c r="AJ29" i="8"/>
  <c r="AK29" i="8"/>
  <c r="AL29" i="8"/>
  <c r="AM29" i="8"/>
  <c r="AH30" i="8"/>
  <c r="AI30" i="8"/>
  <c r="AJ30" i="8"/>
  <c r="AK30" i="8"/>
  <c r="AL30" i="8"/>
  <c r="AM30" i="8"/>
  <c r="AH31" i="8"/>
  <c r="AI31" i="8"/>
  <c r="AJ31" i="8"/>
  <c r="AK31" i="8"/>
  <c r="AL31" i="8"/>
  <c r="AM31" i="8"/>
  <c r="AH32" i="8"/>
  <c r="AI32" i="8"/>
  <c r="AJ32" i="8"/>
  <c r="AK32" i="8"/>
  <c r="AL32" i="8"/>
  <c r="AM32" i="8"/>
  <c r="AH33" i="8"/>
  <c r="AI33" i="8"/>
  <c r="AJ33" i="8"/>
  <c r="AK33" i="8"/>
  <c r="AL33" i="8"/>
  <c r="AM33" i="8"/>
  <c r="AH34" i="8"/>
  <c r="AI34" i="8"/>
  <c r="AJ34" i="8"/>
  <c r="AK34" i="8"/>
  <c r="AL34" i="8"/>
  <c r="AM34" i="8"/>
  <c r="AH35" i="8"/>
  <c r="AI35" i="8"/>
  <c r="AJ35" i="8"/>
  <c r="AK35" i="8"/>
  <c r="AL35" i="8"/>
  <c r="AM35" i="8"/>
  <c r="AH36" i="8"/>
  <c r="AI36" i="8"/>
  <c r="AJ36" i="8"/>
  <c r="AK36" i="8"/>
  <c r="AL36" i="8"/>
  <c r="AM36" i="8"/>
  <c r="AH37" i="8"/>
  <c r="AI37" i="8"/>
  <c r="AJ37" i="8"/>
  <c r="AK37" i="8"/>
  <c r="AL37" i="8"/>
  <c r="AM37" i="8"/>
  <c r="AH38" i="8"/>
  <c r="AI38" i="8"/>
  <c r="AJ38" i="8"/>
  <c r="AK38" i="8"/>
  <c r="AL38" i="8"/>
  <c r="AM38" i="8"/>
  <c r="AH39" i="8"/>
  <c r="AI39" i="8"/>
  <c r="AJ39" i="8"/>
  <c r="AK39" i="8"/>
  <c r="AL39" i="8"/>
  <c r="AM39" i="8"/>
  <c r="AH40" i="8"/>
  <c r="AI40" i="8"/>
  <c r="AJ40" i="8"/>
  <c r="AK40" i="8"/>
  <c r="AL40" i="8"/>
  <c r="AM40" i="8"/>
  <c r="AH41" i="8"/>
  <c r="AI41" i="8"/>
  <c r="AJ41" i="8"/>
  <c r="AK41" i="8"/>
  <c r="AL41" i="8"/>
  <c r="AM41" i="8"/>
  <c r="AH42" i="8"/>
  <c r="AI42" i="8"/>
  <c r="AJ42" i="8"/>
  <c r="AK42" i="8"/>
  <c r="AL42" i="8"/>
  <c r="AM42" i="8"/>
  <c r="AH43" i="8"/>
  <c r="AI43" i="8"/>
  <c r="AJ43" i="8"/>
  <c r="AK43" i="8"/>
  <c r="AL43" i="8"/>
  <c r="AM43" i="8"/>
  <c r="AH44" i="8"/>
  <c r="AI44" i="8"/>
  <c r="AJ44" i="8"/>
  <c r="AK44" i="8"/>
  <c r="AL44" i="8"/>
  <c r="AM44" i="8"/>
  <c r="AH45" i="8"/>
  <c r="AI45" i="8"/>
  <c r="AJ45" i="8"/>
  <c r="AK45" i="8"/>
  <c r="AL45" i="8"/>
  <c r="AM45" i="8"/>
  <c r="AH46" i="8"/>
  <c r="AI46" i="8"/>
  <c r="AJ46" i="8"/>
  <c r="AK46" i="8"/>
  <c r="AL46" i="8"/>
  <c r="AM46" i="8"/>
  <c r="AH47" i="8"/>
  <c r="AI47" i="8"/>
  <c r="AJ47" i="8"/>
  <c r="AK47" i="8"/>
  <c r="AL47" i="8"/>
  <c r="AM47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D3" i="8"/>
  <c r="D48" i="8" s="1"/>
  <c r="E3" i="8"/>
  <c r="F3" i="8"/>
  <c r="G3" i="8"/>
  <c r="G48" i="8" s="1"/>
  <c r="H3" i="8"/>
  <c r="H48" i="8" s="1"/>
  <c r="I3" i="8"/>
  <c r="J3" i="8"/>
  <c r="K3" i="8"/>
  <c r="K48" i="8" s="1"/>
  <c r="L3" i="8"/>
  <c r="L48" i="8" s="1"/>
  <c r="M3" i="8"/>
  <c r="N3" i="8"/>
  <c r="O3" i="8"/>
  <c r="O48" i="8" s="1"/>
  <c r="P3" i="8"/>
  <c r="P48" i="8" s="1"/>
  <c r="Q3" i="8"/>
  <c r="R3" i="8"/>
  <c r="S3" i="8"/>
  <c r="S48" i="8" s="1"/>
  <c r="T3" i="8"/>
  <c r="T48" i="8" s="1"/>
  <c r="U3" i="8"/>
  <c r="V3" i="8"/>
  <c r="W3" i="8"/>
  <c r="W48" i="8" s="1"/>
  <c r="X3" i="8"/>
  <c r="X48" i="8" s="1"/>
  <c r="Y3" i="8"/>
  <c r="Z3" i="8"/>
  <c r="C3" i="8"/>
  <c r="D2" i="8"/>
  <c r="E2" i="8" s="1"/>
  <c r="F2" i="8" s="1"/>
  <c r="G2" i="8" s="1"/>
  <c r="H2" i="8" s="1"/>
  <c r="I2" i="8" s="1"/>
  <c r="J2" i="8" s="1"/>
  <c r="K2" i="8" s="1"/>
  <c r="L2" i="8" s="1"/>
  <c r="M2" i="8" s="1"/>
  <c r="N2" i="8" s="1"/>
  <c r="O2" i="8" s="1"/>
  <c r="P2" i="8" s="1"/>
  <c r="Q2" i="8" s="1"/>
  <c r="R2" i="8" s="1"/>
  <c r="S2" i="8" s="1"/>
  <c r="T2" i="8" s="1"/>
  <c r="U2" i="8" s="1"/>
  <c r="V2" i="8" s="1"/>
  <c r="W2" i="8" s="1"/>
  <c r="X2" i="8" s="1"/>
  <c r="Y2" i="8" s="1"/>
  <c r="Z2" i="8" s="1"/>
  <c r="AA2" i="8" s="1"/>
  <c r="AB2" i="8" s="1"/>
  <c r="AC2" i="8" s="1"/>
  <c r="AD2" i="8" s="1"/>
  <c r="AE2" i="8" s="1"/>
  <c r="AF2" i="8" s="1"/>
  <c r="AG2" i="8" s="1"/>
  <c r="AH2" i="8" s="1"/>
  <c r="AI2" i="8" s="1"/>
  <c r="AJ2" i="8" s="1"/>
  <c r="AK2" i="8" s="1"/>
  <c r="AL2" i="8" s="1"/>
  <c r="AM2" i="8" s="1"/>
  <c r="AN2" i="8" s="1"/>
  <c r="AO2" i="8" s="1"/>
  <c r="Z48" i="8" l="1"/>
  <c r="V48" i="8"/>
  <c r="N48" i="8"/>
  <c r="F48" i="8"/>
  <c r="Y48" i="8"/>
  <c r="U48" i="8"/>
  <c r="Q48" i="8"/>
  <c r="M48" i="8"/>
  <c r="I48" i="8"/>
  <c r="E48" i="8"/>
  <c r="AL48" i="8"/>
  <c r="R48" i="8"/>
  <c r="J48" i="8"/>
  <c r="AG48" i="8"/>
  <c r="C48" i="8"/>
  <c r="AK48" i="8"/>
  <c r="AM48" i="8"/>
  <c r="AI48" i="8"/>
  <c r="AJ48" i="8"/>
  <c r="Z99" i="4"/>
  <c r="P99" i="4"/>
  <c r="G99" i="4"/>
  <c r="H99" i="4"/>
  <c r="I99" i="4"/>
  <c r="J99" i="4"/>
  <c r="K99" i="4"/>
  <c r="L99" i="4"/>
  <c r="M99" i="4"/>
  <c r="N99" i="4"/>
  <c r="O99" i="4"/>
  <c r="Q99" i="4"/>
  <c r="R99" i="4"/>
  <c r="S99" i="4"/>
  <c r="T99" i="4"/>
  <c r="U99" i="4"/>
  <c r="V99" i="4"/>
  <c r="W99" i="4"/>
  <c r="X99" i="4"/>
  <c r="Y99" i="4"/>
  <c r="F99" i="4"/>
  <c r="D99" i="4"/>
  <c r="E99" i="4"/>
  <c r="C99" i="4"/>
  <c r="D52" i="4" l="1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AJ52" i="4" s="1"/>
  <c r="AK52" i="4" s="1"/>
  <c r="AL52" i="4" s="1"/>
  <c r="AM52" i="4" s="1"/>
  <c r="AN52" i="4" s="1"/>
  <c r="AO52" i="4" s="1"/>
  <c r="AG3" i="5" l="1"/>
  <c r="AH3" i="5"/>
  <c r="AI3" i="5"/>
  <c r="AJ3" i="5"/>
  <c r="AK3" i="5"/>
  <c r="AL3" i="5"/>
  <c r="AM3" i="5"/>
  <c r="AG4" i="5"/>
  <c r="AH4" i="5"/>
  <c r="AI4" i="5"/>
  <c r="AJ4" i="5"/>
  <c r="AK4" i="5"/>
  <c r="AL4" i="5"/>
  <c r="AM4" i="5"/>
  <c r="AG5" i="5"/>
  <c r="AH5" i="5"/>
  <c r="AI5" i="5"/>
  <c r="AJ5" i="5"/>
  <c r="AK5" i="5"/>
  <c r="AL5" i="5"/>
  <c r="AM5" i="5"/>
  <c r="AG6" i="5"/>
  <c r="AH6" i="5"/>
  <c r="AI6" i="5"/>
  <c r="AJ6" i="5"/>
  <c r="AK6" i="5"/>
  <c r="AL6" i="5"/>
  <c r="AM6" i="5"/>
  <c r="AG7" i="5"/>
  <c r="AH7" i="5"/>
  <c r="AI7" i="5"/>
  <c r="AJ7" i="5"/>
  <c r="AK7" i="5"/>
  <c r="AL7" i="5"/>
  <c r="AM7" i="5"/>
  <c r="AG8" i="5"/>
  <c r="AH8" i="5"/>
  <c r="AI8" i="5"/>
  <c r="AJ8" i="5"/>
  <c r="AK8" i="5"/>
  <c r="AL8" i="5"/>
  <c r="AM8" i="5"/>
  <c r="AG9" i="5"/>
  <c r="AH9" i="5"/>
  <c r="AI9" i="5"/>
  <c r="AJ9" i="5"/>
  <c r="AK9" i="5"/>
  <c r="AL9" i="5"/>
  <c r="AM9" i="5"/>
  <c r="AG10" i="5"/>
  <c r="AH10" i="5"/>
  <c r="AI10" i="5"/>
  <c r="AJ10" i="5"/>
  <c r="AK10" i="5"/>
  <c r="AL10" i="5"/>
  <c r="AM10" i="5"/>
  <c r="AG11" i="5"/>
  <c r="AH11" i="5"/>
  <c r="AI11" i="5"/>
  <c r="AJ11" i="5"/>
  <c r="AK11" i="5"/>
  <c r="AL11" i="5"/>
  <c r="AM11" i="5"/>
  <c r="AG12" i="5"/>
  <c r="AH12" i="5"/>
  <c r="AI12" i="5"/>
  <c r="AJ12" i="5"/>
  <c r="AK12" i="5"/>
  <c r="AL12" i="5"/>
  <c r="AM12" i="5"/>
  <c r="AG13" i="5"/>
  <c r="AH13" i="5"/>
  <c r="AI13" i="5"/>
  <c r="AJ13" i="5"/>
  <c r="AK13" i="5"/>
  <c r="AL13" i="5"/>
  <c r="AM13" i="5"/>
  <c r="AG14" i="5"/>
  <c r="AH14" i="5"/>
  <c r="AI14" i="5"/>
  <c r="AJ14" i="5"/>
  <c r="AK14" i="5"/>
  <c r="AL14" i="5"/>
  <c r="AM14" i="5"/>
  <c r="AG15" i="5"/>
  <c r="AH15" i="5"/>
  <c r="AI15" i="5"/>
  <c r="AJ15" i="5"/>
  <c r="AK15" i="5"/>
  <c r="AL15" i="5"/>
  <c r="AM15" i="5"/>
  <c r="AG16" i="5"/>
  <c r="AH16" i="5"/>
  <c r="AI16" i="5"/>
  <c r="AJ16" i="5"/>
  <c r="AK16" i="5"/>
  <c r="AL16" i="5"/>
  <c r="AM16" i="5"/>
  <c r="AG17" i="5"/>
  <c r="AH17" i="5"/>
  <c r="AI17" i="5"/>
  <c r="AJ17" i="5"/>
  <c r="AK17" i="5"/>
  <c r="AL17" i="5"/>
  <c r="AM17" i="5"/>
  <c r="AG18" i="5"/>
  <c r="AH18" i="5"/>
  <c r="AI18" i="5"/>
  <c r="AJ18" i="5"/>
  <c r="AK18" i="5"/>
  <c r="AL18" i="5"/>
  <c r="AM18" i="5"/>
  <c r="AG19" i="5"/>
  <c r="AH19" i="5"/>
  <c r="AI19" i="5"/>
  <c r="AJ19" i="5"/>
  <c r="AK19" i="5"/>
  <c r="AL19" i="5"/>
  <c r="AM19" i="5"/>
  <c r="AG20" i="5"/>
  <c r="AH20" i="5"/>
  <c r="AI20" i="5"/>
  <c r="AJ20" i="5"/>
  <c r="AK20" i="5"/>
  <c r="AL20" i="5"/>
  <c r="AM20" i="5"/>
  <c r="AG21" i="5"/>
  <c r="AH21" i="5"/>
  <c r="AI21" i="5"/>
  <c r="AJ21" i="5"/>
  <c r="AK21" i="5"/>
  <c r="AL21" i="5"/>
  <c r="AM21" i="5"/>
  <c r="AG22" i="5"/>
  <c r="AH22" i="5"/>
  <c r="AI22" i="5"/>
  <c r="AJ22" i="5"/>
  <c r="AK22" i="5"/>
  <c r="AL22" i="5"/>
  <c r="AM22" i="5"/>
  <c r="AG23" i="5"/>
  <c r="AH23" i="5"/>
  <c r="AI23" i="5"/>
  <c r="AJ23" i="5"/>
  <c r="AK23" i="5"/>
  <c r="AL23" i="5"/>
  <c r="AM23" i="5"/>
  <c r="AG24" i="5"/>
  <c r="AH24" i="5"/>
  <c r="AI24" i="5"/>
  <c r="AJ24" i="5"/>
  <c r="AK24" i="5"/>
  <c r="AL24" i="5"/>
  <c r="AM24" i="5"/>
  <c r="AG25" i="5"/>
  <c r="AH25" i="5"/>
  <c r="AI25" i="5"/>
  <c r="AJ25" i="5"/>
  <c r="AK25" i="5"/>
  <c r="AL25" i="5"/>
  <c r="AM25" i="5"/>
  <c r="AG26" i="5"/>
  <c r="AH26" i="5"/>
  <c r="AI26" i="5"/>
  <c r="AJ26" i="5"/>
  <c r="AK26" i="5"/>
  <c r="AL26" i="5"/>
  <c r="AM26" i="5"/>
  <c r="AG27" i="5"/>
  <c r="AH27" i="5"/>
  <c r="AI27" i="5"/>
  <c r="AJ27" i="5"/>
  <c r="AK27" i="5"/>
  <c r="AL27" i="5"/>
  <c r="AM27" i="5"/>
  <c r="AG28" i="5"/>
  <c r="AH28" i="5"/>
  <c r="AI28" i="5"/>
  <c r="AJ28" i="5"/>
  <c r="AK28" i="5"/>
  <c r="AL28" i="5"/>
  <c r="AM28" i="5"/>
  <c r="AG29" i="5"/>
  <c r="AH29" i="5"/>
  <c r="AI29" i="5"/>
  <c r="AJ29" i="5"/>
  <c r="AK29" i="5"/>
  <c r="AL29" i="5"/>
  <c r="AM29" i="5"/>
  <c r="AG30" i="5"/>
  <c r="AH30" i="5"/>
  <c r="AI30" i="5"/>
  <c r="AJ30" i="5"/>
  <c r="AK30" i="5"/>
  <c r="AL30" i="5"/>
  <c r="AM30" i="5"/>
  <c r="AG31" i="5"/>
  <c r="AH31" i="5"/>
  <c r="AI31" i="5"/>
  <c r="AJ31" i="5"/>
  <c r="AK31" i="5"/>
  <c r="AL31" i="5"/>
  <c r="AM31" i="5"/>
  <c r="AG32" i="5"/>
  <c r="AH32" i="5"/>
  <c r="AI32" i="5"/>
  <c r="AJ32" i="5"/>
  <c r="AK32" i="5"/>
  <c r="AL32" i="5"/>
  <c r="AM32" i="5"/>
  <c r="AG33" i="5"/>
  <c r="AH33" i="5"/>
  <c r="AI33" i="5"/>
  <c r="AJ33" i="5"/>
  <c r="AK33" i="5"/>
  <c r="AL33" i="5"/>
  <c r="AM33" i="5"/>
  <c r="AG34" i="5"/>
  <c r="AH34" i="5"/>
  <c r="AI34" i="5"/>
  <c r="AJ34" i="5"/>
  <c r="AK34" i="5"/>
  <c r="AL34" i="5"/>
  <c r="AM34" i="5"/>
  <c r="AG35" i="5"/>
  <c r="AH35" i="5"/>
  <c r="AI35" i="5"/>
  <c r="AJ35" i="5"/>
  <c r="AK35" i="5"/>
  <c r="AL35" i="5"/>
  <c r="AM35" i="5"/>
  <c r="AG36" i="5"/>
  <c r="AH36" i="5"/>
  <c r="AI36" i="5"/>
  <c r="AJ36" i="5"/>
  <c r="AK36" i="5"/>
  <c r="AL36" i="5"/>
  <c r="AM36" i="5"/>
  <c r="AG37" i="5"/>
  <c r="AH37" i="5"/>
  <c r="AI37" i="5"/>
  <c r="AJ37" i="5"/>
  <c r="AK37" i="5"/>
  <c r="AL37" i="5"/>
  <c r="AM37" i="5"/>
  <c r="AG38" i="5"/>
  <c r="AH38" i="5"/>
  <c r="AI38" i="5"/>
  <c r="AJ38" i="5"/>
  <c r="AK38" i="5"/>
  <c r="AL38" i="5"/>
  <c r="AM38" i="5"/>
  <c r="AG39" i="5"/>
  <c r="AH39" i="5"/>
  <c r="AI39" i="5"/>
  <c r="AJ39" i="5"/>
  <c r="AK39" i="5"/>
  <c r="AL39" i="5"/>
  <c r="AM39" i="5"/>
  <c r="AG40" i="5"/>
  <c r="AH40" i="5"/>
  <c r="AI40" i="5"/>
  <c r="AJ40" i="5"/>
  <c r="AK40" i="5"/>
  <c r="AL40" i="5"/>
  <c r="AM40" i="5"/>
  <c r="AG41" i="5"/>
  <c r="AH41" i="5"/>
  <c r="AI41" i="5"/>
  <c r="AJ41" i="5"/>
  <c r="AK41" i="5"/>
  <c r="AL41" i="5"/>
  <c r="AM41" i="5"/>
  <c r="AG42" i="5"/>
  <c r="AH42" i="5"/>
  <c r="AI42" i="5"/>
  <c r="AJ42" i="5"/>
  <c r="AK42" i="5"/>
  <c r="AL42" i="5"/>
  <c r="AM42" i="5"/>
  <c r="AG43" i="5"/>
  <c r="AH43" i="5"/>
  <c r="AI43" i="5"/>
  <c r="AJ43" i="5"/>
  <c r="AK43" i="5"/>
  <c r="AL43" i="5"/>
  <c r="AM43" i="5"/>
  <c r="AG44" i="5"/>
  <c r="AH44" i="5"/>
  <c r="AI44" i="5"/>
  <c r="AJ44" i="5"/>
  <c r="AK44" i="5"/>
  <c r="AL44" i="5"/>
  <c r="AM44" i="5"/>
  <c r="AG45" i="5"/>
  <c r="AH45" i="5"/>
  <c r="AI45" i="5"/>
  <c r="AJ45" i="5"/>
  <c r="AK45" i="5"/>
  <c r="AL45" i="5"/>
  <c r="AM45" i="5"/>
  <c r="AG46" i="5"/>
  <c r="AH46" i="5"/>
  <c r="AI46" i="5"/>
  <c r="AJ46" i="5"/>
  <c r="AK46" i="5"/>
  <c r="AL46" i="5"/>
  <c r="AM46" i="5"/>
  <c r="AG47" i="5"/>
  <c r="AH47" i="5"/>
  <c r="AI47" i="5"/>
  <c r="AJ47" i="5"/>
  <c r="AK47" i="5"/>
  <c r="AL47" i="5"/>
  <c r="AM47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3" i="5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AI2" i="5" s="1"/>
  <c r="AJ2" i="5" s="1"/>
  <c r="AK2" i="5" s="1"/>
  <c r="AL2" i="5" s="1"/>
  <c r="AM2" i="5" s="1"/>
  <c r="AN2" i="5" s="1"/>
  <c r="AO2" i="5" s="1"/>
  <c r="AM49" i="4"/>
  <c r="AL49" i="4"/>
  <c r="AJ49" i="4"/>
  <c r="AK49" i="4"/>
  <c r="AI49" i="4"/>
  <c r="AH49" i="4"/>
  <c r="AG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D2" i="4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P118" i="1" l="1"/>
  <c r="Q118" i="1"/>
  <c r="D118" i="2" s="1"/>
  <c r="O118" i="2" l="1"/>
  <c r="K118" i="2"/>
  <c r="G118" i="2"/>
  <c r="P118" i="2"/>
  <c r="C118" i="2"/>
  <c r="N118" i="2"/>
  <c r="J118" i="2"/>
  <c r="F118" i="2"/>
  <c r="B118" i="2"/>
  <c r="M118" i="2"/>
  <c r="I118" i="2"/>
  <c r="E118" i="2"/>
  <c r="L118" i="2"/>
  <c r="H118" i="2"/>
  <c r="P117" i="1"/>
  <c r="Q117" i="1"/>
  <c r="E117" i="2" s="1"/>
  <c r="P117" i="2" l="1"/>
  <c r="O117" i="2"/>
  <c r="G117" i="2"/>
  <c r="L117" i="2"/>
  <c r="D117" i="2"/>
  <c r="K117" i="2"/>
  <c r="C117" i="2"/>
  <c r="H117" i="2"/>
  <c r="N117" i="2"/>
  <c r="J117" i="2"/>
  <c r="F117" i="2"/>
  <c r="B117" i="2"/>
  <c r="M117" i="2"/>
  <c r="I117" i="2"/>
  <c r="P116" i="1"/>
  <c r="Q116" i="1"/>
  <c r="E116" i="2" l="1"/>
  <c r="I116" i="2"/>
  <c r="M116" i="2"/>
  <c r="B116" i="2"/>
  <c r="F116" i="2"/>
  <c r="J116" i="2"/>
  <c r="N116" i="2"/>
  <c r="C116" i="2"/>
  <c r="G116" i="2"/>
  <c r="K116" i="2"/>
  <c r="O116" i="2"/>
  <c r="D116" i="2"/>
  <c r="H116" i="2"/>
  <c r="L116" i="2"/>
  <c r="P116" i="2"/>
  <c r="AK3" i="2"/>
  <c r="AK2" i="2"/>
  <c r="AK3" i="1"/>
  <c r="AK2" i="1"/>
  <c r="BA19" i="2"/>
  <c r="BA18" i="2" s="1"/>
  <c r="BA17" i="2" s="1"/>
  <c r="BA16" i="2" s="1"/>
  <c r="BA15" i="2" s="1"/>
  <c r="BA14" i="2" s="1"/>
  <c r="BA13" i="2" s="1"/>
  <c r="BA6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BA19" i="1"/>
  <c r="BA6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BA7" i="2" l="1"/>
  <c r="BA18" i="1"/>
  <c r="BA17" i="1" s="1"/>
  <c r="BA16" i="1" s="1"/>
  <c r="BA15" i="1" s="1"/>
  <c r="BA14" i="1" s="1"/>
  <c r="BA13" i="1" s="1"/>
  <c r="BA7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K4" i="1"/>
  <c r="AJ5" i="1" s="1" a="1"/>
  <c r="AJ5" i="1" s="1"/>
  <c r="BA8" i="1" l="1"/>
  <c r="BA9" i="1" s="1"/>
  <c r="BA10" i="1" s="1"/>
  <c r="BA8" i="2"/>
  <c r="AJ13" i="1"/>
  <c r="AJ12" i="1"/>
  <c r="AJ19" i="1"/>
  <c r="AJ15" i="1"/>
  <c r="AJ11" i="1"/>
  <c r="AJ7" i="1"/>
  <c r="AJ17" i="1"/>
  <c r="AJ9" i="1"/>
  <c r="AJ16" i="1"/>
  <c r="AJ8" i="1"/>
  <c r="AJ18" i="1"/>
  <c r="AJ14" i="1"/>
  <c r="AJ10" i="1"/>
  <c r="AJ6" i="1"/>
  <c r="P3" i="2"/>
  <c r="P2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4" i="1"/>
  <c r="AY4" i="2" l="1"/>
  <c r="AJ5" i="2" s="1" a="1"/>
  <c r="AL19" i="1"/>
  <c r="AP19" i="1"/>
  <c r="AT19" i="1"/>
  <c r="AX19" i="1"/>
  <c r="AY14" i="1"/>
  <c r="AO19" i="1"/>
  <c r="AY7" i="1"/>
  <c r="AY9" i="1"/>
  <c r="AY11" i="1"/>
  <c r="AY13" i="1"/>
  <c r="AY15" i="1"/>
  <c r="AY17" i="1"/>
  <c r="AM19" i="1"/>
  <c r="AQ19" i="1"/>
  <c r="AU19" i="1"/>
  <c r="AY19" i="1"/>
  <c r="AS19" i="1"/>
  <c r="AN19" i="1"/>
  <c r="AR19" i="1"/>
  <c r="AV19" i="1"/>
  <c r="AK19" i="1"/>
  <c r="AY5" i="1"/>
  <c r="AY10" i="1"/>
  <c r="AY12" i="1"/>
  <c r="AW19" i="1"/>
  <c r="AY6" i="1"/>
  <c r="AY8" i="1"/>
  <c r="AY16" i="1"/>
  <c r="AY18" i="1"/>
  <c r="AJ6" i="2"/>
  <c r="AJ5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BA11" i="1"/>
  <c r="BA9" i="2"/>
  <c r="T5" i="1"/>
  <c r="T4" i="1"/>
  <c r="BB10" i="1" l="1"/>
  <c r="BB8" i="1"/>
  <c r="AV22" i="1"/>
  <c r="AV21" i="1"/>
  <c r="AX22" i="1"/>
  <c r="AX21" i="1"/>
  <c r="AR21" i="1"/>
  <c r="AR22" i="1"/>
  <c r="AU21" i="1"/>
  <c r="AU22" i="1"/>
  <c r="AT21" i="1"/>
  <c r="AT22" i="1"/>
  <c r="BB11" i="1"/>
  <c r="AY21" i="1"/>
  <c r="BB19" i="1"/>
  <c r="AY22" i="1"/>
  <c r="BB5" i="1"/>
  <c r="BB6" i="1"/>
  <c r="BB13" i="1"/>
  <c r="BB16" i="1"/>
  <c r="BB18" i="1"/>
  <c r="BB15" i="1"/>
  <c r="BB7" i="1"/>
  <c r="BB14" i="1"/>
  <c r="BB9" i="1"/>
  <c r="BB17" i="1"/>
  <c r="AN22" i="1"/>
  <c r="AN21" i="1"/>
  <c r="AQ22" i="1"/>
  <c r="AQ21" i="1"/>
  <c r="AO21" i="1"/>
  <c r="AO22" i="1"/>
  <c r="AP22" i="1"/>
  <c r="AP21" i="1"/>
  <c r="AW21" i="1"/>
  <c r="AW22" i="1"/>
  <c r="AK21" i="1"/>
  <c r="AK22" i="1"/>
  <c r="AS21" i="1"/>
  <c r="AS22" i="1"/>
  <c r="AM21" i="1"/>
  <c r="AM22" i="1"/>
  <c r="AL22" i="1"/>
  <c r="AL21" i="1"/>
  <c r="BA10" i="2"/>
  <c r="S5" i="2"/>
  <c r="S4" i="2"/>
  <c r="C113" i="2"/>
  <c r="A4" i="2"/>
  <c r="Q115" i="1"/>
  <c r="G115" i="2" s="1"/>
  <c r="Q102" i="1"/>
  <c r="Q103" i="1"/>
  <c r="P103" i="2" s="1"/>
  <c r="Q104" i="1"/>
  <c r="Q105" i="1"/>
  <c r="H105" i="2" s="1"/>
  <c r="Q106" i="1"/>
  <c r="Q107" i="1"/>
  <c r="P107" i="2" s="1"/>
  <c r="Q108" i="1"/>
  <c r="Q109" i="1"/>
  <c r="Q110" i="1"/>
  <c r="B110" i="2" s="1"/>
  <c r="Q111" i="1"/>
  <c r="P111" i="2" s="1"/>
  <c r="Q112" i="1"/>
  <c r="P112" i="2" s="1"/>
  <c r="Q113" i="1"/>
  <c r="N113" i="2" s="1"/>
  <c r="Q114" i="1"/>
  <c r="E114" i="2" s="1"/>
  <c r="Q96" i="1"/>
  <c r="P96" i="2" s="1"/>
  <c r="Q97" i="1"/>
  <c r="Q98" i="1"/>
  <c r="J98" i="2" s="1"/>
  <c r="Q99" i="1"/>
  <c r="L99" i="2" s="1"/>
  <c r="Q100" i="1"/>
  <c r="P100" i="2" s="1"/>
  <c r="Q101" i="1"/>
  <c r="Q84" i="1"/>
  <c r="N84" i="2" s="1"/>
  <c r="Q85" i="1"/>
  <c r="Q86" i="1"/>
  <c r="P86" i="2" s="1"/>
  <c r="Q87" i="1"/>
  <c r="P87" i="2" s="1"/>
  <c r="Q88" i="1"/>
  <c r="Q89" i="1"/>
  <c r="Q90" i="1"/>
  <c r="P90" i="2" s="1"/>
  <c r="Q91" i="1"/>
  <c r="Q92" i="1"/>
  <c r="N92" i="2" s="1"/>
  <c r="Q93" i="1"/>
  <c r="Q94" i="1"/>
  <c r="P94" i="2" s="1"/>
  <c r="Q95" i="1"/>
  <c r="P95" i="2" s="1"/>
  <c r="BA11" i="2" l="1"/>
  <c r="M110" i="2"/>
  <c r="B86" i="2"/>
  <c r="J114" i="2"/>
  <c r="D91" i="2"/>
  <c r="P91" i="2"/>
  <c r="L115" i="2"/>
  <c r="O111" i="2"/>
  <c r="D103" i="2"/>
  <c r="J90" i="2"/>
  <c r="L101" i="2"/>
  <c r="P101" i="2"/>
  <c r="J108" i="2"/>
  <c r="P108" i="2"/>
  <c r="L93" i="2"/>
  <c r="P93" i="2"/>
  <c r="D89" i="2"/>
  <c r="P89" i="2"/>
  <c r="L85" i="2"/>
  <c r="P85" i="2"/>
  <c r="H99" i="2"/>
  <c r="P99" i="2"/>
  <c r="D114" i="2"/>
  <c r="P114" i="2"/>
  <c r="J110" i="2"/>
  <c r="P110" i="2"/>
  <c r="F106" i="2"/>
  <c r="P106" i="2"/>
  <c r="N102" i="2"/>
  <c r="P102" i="2"/>
  <c r="J111" i="2"/>
  <c r="L107" i="2"/>
  <c r="B102" i="2"/>
  <c r="F96" i="2"/>
  <c r="H89" i="2"/>
  <c r="D97" i="2"/>
  <c r="P97" i="2"/>
  <c r="N104" i="2"/>
  <c r="P104" i="2"/>
  <c r="F92" i="2"/>
  <c r="P92" i="2"/>
  <c r="N88" i="2"/>
  <c r="P88" i="2"/>
  <c r="F84" i="2"/>
  <c r="P84" i="2"/>
  <c r="B98" i="2"/>
  <c r="P98" i="2"/>
  <c r="F113" i="2"/>
  <c r="P113" i="2"/>
  <c r="H109" i="2"/>
  <c r="P109" i="2"/>
  <c r="D105" i="2"/>
  <c r="P105" i="2"/>
  <c r="D115" i="2"/>
  <c r="P115" i="2"/>
  <c r="B115" i="2"/>
  <c r="H113" i="2"/>
  <c r="D111" i="2"/>
  <c r="J106" i="2"/>
  <c r="N100" i="2"/>
  <c r="B94" i="2"/>
  <c r="F88" i="2"/>
  <c r="E95" i="2"/>
  <c r="I95" i="2"/>
  <c r="M95" i="2"/>
  <c r="B95" i="2"/>
  <c r="F95" i="2"/>
  <c r="J95" i="2"/>
  <c r="N95" i="2"/>
  <c r="C95" i="2"/>
  <c r="G95" i="2"/>
  <c r="K95" i="2"/>
  <c r="O95" i="2"/>
  <c r="E87" i="2"/>
  <c r="I87" i="2"/>
  <c r="M87" i="2"/>
  <c r="B87" i="2"/>
  <c r="F87" i="2"/>
  <c r="J87" i="2"/>
  <c r="N87" i="2"/>
  <c r="C87" i="2"/>
  <c r="G87" i="2"/>
  <c r="K87" i="2"/>
  <c r="O87" i="2"/>
  <c r="C112" i="2"/>
  <c r="G112" i="2"/>
  <c r="K112" i="2"/>
  <c r="O112" i="2"/>
  <c r="H97" i="2"/>
  <c r="D87" i="2"/>
  <c r="C94" i="2"/>
  <c r="G94" i="2"/>
  <c r="K94" i="2"/>
  <c r="O94" i="2"/>
  <c r="D94" i="2"/>
  <c r="H94" i="2"/>
  <c r="L94" i="2"/>
  <c r="E94" i="2"/>
  <c r="I94" i="2"/>
  <c r="M94" i="2"/>
  <c r="C90" i="2"/>
  <c r="G90" i="2"/>
  <c r="K90" i="2"/>
  <c r="O90" i="2"/>
  <c r="D90" i="2"/>
  <c r="H90" i="2"/>
  <c r="L90" i="2"/>
  <c r="E90" i="2"/>
  <c r="I90" i="2"/>
  <c r="M90" i="2"/>
  <c r="C86" i="2"/>
  <c r="G86" i="2"/>
  <c r="K86" i="2"/>
  <c r="O86" i="2"/>
  <c r="D86" i="2"/>
  <c r="H86" i="2"/>
  <c r="L86" i="2"/>
  <c r="E86" i="2"/>
  <c r="I86" i="2"/>
  <c r="M86" i="2"/>
  <c r="C100" i="2"/>
  <c r="G100" i="2"/>
  <c r="K100" i="2"/>
  <c r="O100" i="2"/>
  <c r="D100" i="2"/>
  <c r="H100" i="2"/>
  <c r="L100" i="2"/>
  <c r="E100" i="2"/>
  <c r="I100" i="2"/>
  <c r="M100" i="2"/>
  <c r="C96" i="2"/>
  <c r="G96" i="2"/>
  <c r="K96" i="2"/>
  <c r="O96" i="2"/>
  <c r="D96" i="2"/>
  <c r="H96" i="2"/>
  <c r="L96" i="2"/>
  <c r="E96" i="2"/>
  <c r="I96" i="2"/>
  <c r="M96" i="2"/>
  <c r="E111" i="2"/>
  <c r="I111" i="2"/>
  <c r="M111" i="2"/>
  <c r="E107" i="2"/>
  <c r="I107" i="2"/>
  <c r="M107" i="2"/>
  <c r="B107" i="2"/>
  <c r="F107" i="2"/>
  <c r="J107" i="2"/>
  <c r="N107" i="2"/>
  <c r="C107" i="2"/>
  <c r="G107" i="2"/>
  <c r="K107" i="2"/>
  <c r="O107" i="2"/>
  <c r="E103" i="2"/>
  <c r="I103" i="2"/>
  <c r="M103" i="2"/>
  <c r="B103" i="2"/>
  <c r="F103" i="2"/>
  <c r="J103" i="2"/>
  <c r="N103" i="2"/>
  <c r="C103" i="2"/>
  <c r="G103" i="2"/>
  <c r="K103" i="2"/>
  <c r="O103" i="2"/>
  <c r="K115" i="2"/>
  <c r="F115" i="2"/>
  <c r="N114" i="2"/>
  <c r="I114" i="2"/>
  <c r="L113" i="2"/>
  <c r="G113" i="2"/>
  <c r="B113" i="2"/>
  <c r="J112" i="2"/>
  <c r="E112" i="2"/>
  <c r="N111" i="2"/>
  <c r="H111" i="2"/>
  <c r="C111" i="2"/>
  <c r="L109" i="2"/>
  <c r="H107" i="2"/>
  <c r="B104" i="2"/>
  <c r="J100" i="2"/>
  <c r="F98" i="2"/>
  <c r="B96" i="2"/>
  <c r="N94" i="2"/>
  <c r="J92" i="2"/>
  <c r="H91" i="2"/>
  <c r="F90" i="2"/>
  <c r="B88" i="2"/>
  <c r="N86" i="2"/>
  <c r="J84" i="2"/>
  <c r="E101" i="2"/>
  <c r="I101" i="2"/>
  <c r="M101" i="2"/>
  <c r="B101" i="2"/>
  <c r="F101" i="2"/>
  <c r="J101" i="2"/>
  <c r="N101" i="2"/>
  <c r="C101" i="2"/>
  <c r="G101" i="2"/>
  <c r="K101" i="2"/>
  <c r="O101" i="2"/>
  <c r="C108" i="2"/>
  <c r="G108" i="2"/>
  <c r="K108" i="2"/>
  <c r="O108" i="2"/>
  <c r="D108" i="2"/>
  <c r="H108" i="2"/>
  <c r="L108" i="2"/>
  <c r="E108" i="2"/>
  <c r="I108" i="2"/>
  <c r="M108" i="2"/>
  <c r="F112" i="2"/>
  <c r="N108" i="2"/>
  <c r="D95" i="2"/>
  <c r="L91" i="2"/>
  <c r="E93" i="2"/>
  <c r="I93" i="2"/>
  <c r="M93" i="2"/>
  <c r="B93" i="2"/>
  <c r="F93" i="2"/>
  <c r="J93" i="2"/>
  <c r="N93" i="2"/>
  <c r="C93" i="2"/>
  <c r="G93" i="2"/>
  <c r="K93" i="2"/>
  <c r="O93" i="2"/>
  <c r="E89" i="2"/>
  <c r="I89" i="2"/>
  <c r="M89" i="2"/>
  <c r="B89" i="2"/>
  <c r="F89" i="2"/>
  <c r="J89" i="2"/>
  <c r="N89" i="2"/>
  <c r="C89" i="2"/>
  <c r="G89" i="2"/>
  <c r="K89" i="2"/>
  <c r="O89" i="2"/>
  <c r="E85" i="2"/>
  <c r="I85" i="2"/>
  <c r="M85" i="2"/>
  <c r="B85" i="2"/>
  <c r="F85" i="2"/>
  <c r="J85" i="2"/>
  <c r="N85" i="2"/>
  <c r="C85" i="2"/>
  <c r="G85" i="2"/>
  <c r="K85" i="2"/>
  <c r="O85" i="2"/>
  <c r="E99" i="2"/>
  <c r="I99" i="2"/>
  <c r="M99" i="2"/>
  <c r="B99" i="2"/>
  <c r="F99" i="2"/>
  <c r="J99" i="2"/>
  <c r="N99" i="2"/>
  <c r="C99" i="2"/>
  <c r="G99" i="2"/>
  <c r="K99" i="2"/>
  <c r="O99" i="2"/>
  <c r="C114" i="2"/>
  <c r="G114" i="2"/>
  <c r="K114" i="2"/>
  <c r="O114" i="2"/>
  <c r="C110" i="2"/>
  <c r="G110" i="2"/>
  <c r="K110" i="2"/>
  <c r="O110" i="2"/>
  <c r="D110" i="2"/>
  <c r="H110" i="2"/>
  <c r="L110" i="2"/>
  <c r="E110" i="2"/>
  <c r="C106" i="2"/>
  <c r="G106" i="2"/>
  <c r="K106" i="2"/>
  <c r="O106" i="2"/>
  <c r="D106" i="2"/>
  <c r="H106" i="2"/>
  <c r="L106" i="2"/>
  <c r="E106" i="2"/>
  <c r="I106" i="2"/>
  <c r="M106" i="2"/>
  <c r="C102" i="2"/>
  <c r="G102" i="2"/>
  <c r="K102" i="2"/>
  <c r="O102" i="2"/>
  <c r="D102" i="2"/>
  <c r="H102" i="2"/>
  <c r="L102" i="2"/>
  <c r="E102" i="2"/>
  <c r="I102" i="2"/>
  <c r="M102" i="2"/>
  <c r="O115" i="2"/>
  <c r="J115" i="2"/>
  <c r="M114" i="2"/>
  <c r="H114" i="2"/>
  <c r="B114" i="2"/>
  <c r="K113" i="2"/>
  <c r="N112" i="2"/>
  <c r="I112" i="2"/>
  <c r="D112" i="2"/>
  <c r="L111" i="2"/>
  <c r="G111" i="2"/>
  <c r="B111" i="2"/>
  <c r="I110" i="2"/>
  <c r="F108" i="2"/>
  <c r="D107" i="2"/>
  <c r="B106" i="2"/>
  <c r="L103" i="2"/>
  <c r="J102" i="2"/>
  <c r="H101" i="2"/>
  <c r="F100" i="2"/>
  <c r="D99" i="2"/>
  <c r="N96" i="2"/>
  <c r="L95" i="2"/>
  <c r="J94" i="2"/>
  <c r="H93" i="2"/>
  <c r="B90" i="2"/>
  <c r="L87" i="2"/>
  <c r="J86" i="2"/>
  <c r="H85" i="2"/>
  <c r="E91" i="2"/>
  <c r="I91" i="2"/>
  <c r="M91" i="2"/>
  <c r="B91" i="2"/>
  <c r="F91" i="2"/>
  <c r="J91" i="2"/>
  <c r="N91" i="2"/>
  <c r="C91" i="2"/>
  <c r="G91" i="2"/>
  <c r="K91" i="2"/>
  <c r="O91" i="2"/>
  <c r="E97" i="2"/>
  <c r="I97" i="2"/>
  <c r="M97" i="2"/>
  <c r="B97" i="2"/>
  <c r="F97" i="2"/>
  <c r="J97" i="2"/>
  <c r="N97" i="2"/>
  <c r="C97" i="2"/>
  <c r="G97" i="2"/>
  <c r="K97" i="2"/>
  <c r="O97" i="2"/>
  <c r="C104" i="2"/>
  <c r="G104" i="2"/>
  <c r="K104" i="2"/>
  <c r="O104" i="2"/>
  <c r="D104" i="2"/>
  <c r="H104" i="2"/>
  <c r="L104" i="2"/>
  <c r="E104" i="2"/>
  <c r="I104" i="2"/>
  <c r="M104" i="2"/>
  <c r="L112" i="2"/>
  <c r="F104" i="2"/>
  <c r="C92" i="2"/>
  <c r="G92" i="2"/>
  <c r="K92" i="2"/>
  <c r="O92" i="2"/>
  <c r="D92" i="2"/>
  <c r="H92" i="2"/>
  <c r="L92" i="2"/>
  <c r="E92" i="2"/>
  <c r="I92" i="2"/>
  <c r="M92" i="2"/>
  <c r="C88" i="2"/>
  <c r="G88" i="2"/>
  <c r="K88" i="2"/>
  <c r="O88" i="2"/>
  <c r="D88" i="2"/>
  <c r="H88" i="2"/>
  <c r="L88" i="2"/>
  <c r="E88" i="2"/>
  <c r="I88" i="2"/>
  <c r="M88" i="2"/>
  <c r="C84" i="2"/>
  <c r="G84" i="2"/>
  <c r="K84" i="2"/>
  <c r="O84" i="2"/>
  <c r="D84" i="2"/>
  <c r="H84" i="2"/>
  <c r="L84" i="2"/>
  <c r="E84" i="2"/>
  <c r="I84" i="2"/>
  <c r="M84" i="2"/>
  <c r="C98" i="2"/>
  <c r="G98" i="2"/>
  <c r="K98" i="2"/>
  <c r="O98" i="2"/>
  <c r="D98" i="2"/>
  <c r="H98" i="2"/>
  <c r="L98" i="2"/>
  <c r="E98" i="2"/>
  <c r="I98" i="2"/>
  <c r="M98" i="2"/>
  <c r="E113" i="2"/>
  <c r="I113" i="2"/>
  <c r="M113" i="2"/>
  <c r="E109" i="2"/>
  <c r="I109" i="2"/>
  <c r="M109" i="2"/>
  <c r="B109" i="2"/>
  <c r="F109" i="2"/>
  <c r="J109" i="2"/>
  <c r="N109" i="2"/>
  <c r="C109" i="2"/>
  <c r="G109" i="2"/>
  <c r="K109" i="2"/>
  <c r="O109" i="2"/>
  <c r="E105" i="2"/>
  <c r="I105" i="2"/>
  <c r="M105" i="2"/>
  <c r="B105" i="2"/>
  <c r="F105" i="2"/>
  <c r="J105" i="2"/>
  <c r="N105" i="2"/>
  <c r="C105" i="2"/>
  <c r="G105" i="2"/>
  <c r="K105" i="2"/>
  <c r="O105" i="2"/>
  <c r="E115" i="2"/>
  <c r="I115" i="2"/>
  <c r="M115" i="2"/>
  <c r="N115" i="2"/>
  <c r="H115" i="2"/>
  <c r="C115" i="2"/>
  <c r="L114" i="2"/>
  <c r="F114" i="2"/>
  <c r="O113" i="2"/>
  <c r="J113" i="2"/>
  <c r="D113" i="2"/>
  <c r="M112" i="2"/>
  <c r="H112" i="2"/>
  <c r="B112" i="2"/>
  <c r="K111" i="2"/>
  <c r="F111" i="2"/>
  <c r="N110" i="2"/>
  <c r="F110" i="2"/>
  <c r="D109" i="2"/>
  <c r="B108" i="2"/>
  <c r="N106" i="2"/>
  <c r="L105" i="2"/>
  <c r="J104" i="2"/>
  <c r="H103" i="2"/>
  <c r="F102" i="2"/>
  <c r="D101" i="2"/>
  <c r="B100" i="2"/>
  <c r="N98" i="2"/>
  <c r="L97" i="2"/>
  <c r="J96" i="2"/>
  <c r="H95" i="2"/>
  <c r="F94" i="2"/>
  <c r="D93" i="2"/>
  <c r="B92" i="2"/>
  <c r="N90" i="2"/>
  <c r="L89" i="2"/>
  <c r="J88" i="2"/>
  <c r="H87" i="2"/>
  <c r="F86" i="2"/>
  <c r="D85" i="2"/>
  <c r="B84" i="2"/>
  <c r="Q71" i="1"/>
  <c r="P71" i="2" s="1"/>
  <c r="Q72" i="1"/>
  <c r="P72" i="2" s="1"/>
  <c r="Q73" i="1"/>
  <c r="P73" i="2" s="1"/>
  <c r="Q74" i="1"/>
  <c r="P74" i="2" s="1"/>
  <c r="Q75" i="1"/>
  <c r="P75" i="2" s="1"/>
  <c r="Q76" i="1"/>
  <c r="P76" i="2" s="1"/>
  <c r="Q77" i="1"/>
  <c r="P77" i="2" s="1"/>
  <c r="Q78" i="1"/>
  <c r="P78" i="2" s="1"/>
  <c r="Q79" i="1"/>
  <c r="P79" i="2" s="1"/>
  <c r="Q80" i="1"/>
  <c r="P80" i="2" s="1"/>
  <c r="Q81" i="1"/>
  <c r="P81" i="2" s="1"/>
  <c r="Q82" i="1"/>
  <c r="P82" i="2" s="1"/>
  <c r="Q83" i="1"/>
  <c r="P83" i="2" s="1"/>
  <c r="B76" i="2" l="1"/>
  <c r="F76" i="2"/>
  <c r="J76" i="2"/>
  <c r="N76" i="2"/>
  <c r="E76" i="2"/>
  <c r="K76" i="2"/>
  <c r="G76" i="2"/>
  <c r="L76" i="2"/>
  <c r="C76" i="2"/>
  <c r="H76" i="2"/>
  <c r="O76" i="2"/>
  <c r="D76" i="2"/>
  <c r="I76" i="2"/>
  <c r="M76" i="2"/>
  <c r="D79" i="2"/>
  <c r="H79" i="2"/>
  <c r="L79" i="2"/>
  <c r="E79" i="2"/>
  <c r="I79" i="2"/>
  <c r="M79" i="2"/>
  <c r="G79" i="2"/>
  <c r="O79" i="2"/>
  <c r="B79" i="2"/>
  <c r="J79" i="2"/>
  <c r="C79" i="2"/>
  <c r="K79" i="2"/>
  <c r="N79" i="2"/>
  <c r="F79" i="2"/>
  <c r="B80" i="2"/>
  <c r="F80" i="2"/>
  <c r="J80" i="2"/>
  <c r="N80" i="2"/>
  <c r="C80" i="2"/>
  <c r="G80" i="2"/>
  <c r="K80" i="2"/>
  <c r="O80" i="2"/>
  <c r="I80" i="2"/>
  <c r="D80" i="2"/>
  <c r="L80" i="2"/>
  <c r="E80" i="2"/>
  <c r="M80" i="2"/>
  <c r="H80" i="2"/>
  <c r="C75" i="2"/>
  <c r="G75" i="2"/>
  <c r="D75" i="2"/>
  <c r="H75" i="2"/>
  <c r="L75" i="2"/>
  <c r="I75" i="2"/>
  <c r="N75" i="2"/>
  <c r="B75" i="2"/>
  <c r="J75" i="2"/>
  <c r="O75" i="2"/>
  <c r="E75" i="2"/>
  <c r="K75" i="2"/>
  <c r="M75" i="2"/>
  <c r="F75" i="2"/>
  <c r="C82" i="2"/>
  <c r="G82" i="2"/>
  <c r="K82" i="2"/>
  <c r="O82" i="2"/>
  <c r="D82" i="2"/>
  <c r="H82" i="2"/>
  <c r="L82" i="2"/>
  <c r="E82" i="2"/>
  <c r="I82" i="2"/>
  <c r="M82" i="2"/>
  <c r="N82" i="2"/>
  <c r="B82" i="2"/>
  <c r="J82" i="2"/>
  <c r="F82" i="2"/>
  <c r="B78" i="2"/>
  <c r="F78" i="2"/>
  <c r="J78" i="2"/>
  <c r="N78" i="2"/>
  <c r="C78" i="2"/>
  <c r="G78" i="2"/>
  <c r="K78" i="2"/>
  <c r="O78" i="2"/>
  <c r="E78" i="2"/>
  <c r="M78" i="2"/>
  <c r="H78" i="2"/>
  <c r="I78" i="2"/>
  <c r="D78" i="2"/>
  <c r="L78" i="2"/>
  <c r="E74" i="2"/>
  <c r="I74" i="2"/>
  <c r="M74" i="2"/>
  <c r="B74" i="2"/>
  <c r="F74" i="2"/>
  <c r="J74" i="2"/>
  <c r="N74" i="2"/>
  <c r="G74" i="2"/>
  <c r="O74" i="2"/>
  <c r="H74" i="2"/>
  <c r="C74" i="2"/>
  <c r="K74" i="2"/>
  <c r="D74" i="2"/>
  <c r="L74" i="2"/>
  <c r="E72" i="2"/>
  <c r="I72" i="2"/>
  <c r="M72" i="2"/>
  <c r="B72" i="2"/>
  <c r="F72" i="2"/>
  <c r="J72" i="2"/>
  <c r="N72" i="2"/>
  <c r="C72" i="2"/>
  <c r="K72" i="2"/>
  <c r="D72" i="2"/>
  <c r="L72" i="2"/>
  <c r="G72" i="2"/>
  <c r="O72" i="2"/>
  <c r="H72" i="2"/>
  <c r="E83" i="2"/>
  <c r="I83" i="2"/>
  <c r="M83" i="2"/>
  <c r="B83" i="2"/>
  <c r="F83" i="2"/>
  <c r="J83" i="2"/>
  <c r="N83" i="2"/>
  <c r="C83" i="2"/>
  <c r="G83" i="2"/>
  <c r="K83" i="2"/>
  <c r="O83" i="2"/>
  <c r="D83" i="2"/>
  <c r="H83" i="2"/>
  <c r="L83" i="2"/>
  <c r="C71" i="2"/>
  <c r="G71" i="2"/>
  <c r="K71" i="2"/>
  <c r="O71" i="2"/>
  <c r="D71" i="2"/>
  <c r="H71" i="2"/>
  <c r="L71" i="2"/>
  <c r="I71" i="2"/>
  <c r="B71" i="2"/>
  <c r="J71" i="2"/>
  <c r="E71" i="2"/>
  <c r="M71" i="2"/>
  <c r="F71" i="2"/>
  <c r="N71" i="2"/>
  <c r="D81" i="2"/>
  <c r="E81" i="2"/>
  <c r="C81" i="2"/>
  <c r="I81" i="2"/>
  <c r="M81" i="2"/>
  <c r="F81" i="2"/>
  <c r="J81" i="2"/>
  <c r="N81" i="2"/>
  <c r="G81" i="2"/>
  <c r="K81" i="2"/>
  <c r="O81" i="2"/>
  <c r="L81" i="2"/>
  <c r="H81" i="2"/>
  <c r="B81" i="2"/>
  <c r="D77" i="2"/>
  <c r="H77" i="2"/>
  <c r="B77" i="2"/>
  <c r="G77" i="2"/>
  <c r="L77" i="2"/>
  <c r="C77" i="2"/>
  <c r="I77" i="2"/>
  <c r="M77" i="2"/>
  <c r="K77" i="2"/>
  <c r="E77" i="2"/>
  <c r="N77" i="2"/>
  <c r="F77" i="2"/>
  <c r="O77" i="2"/>
  <c r="J77" i="2"/>
  <c r="C73" i="2"/>
  <c r="G73" i="2"/>
  <c r="K73" i="2"/>
  <c r="O73" i="2"/>
  <c r="D73" i="2"/>
  <c r="H73" i="2"/>
  <c r="L73" i="2"/>
  <c r="E73" i="2"/>
  <c r="M73" i="2"/>
  <c r="F73" i="2"/>
  <c r="N73" i="2"/>
  <c r="I73" i="2"/>
  <c r="J73" i="2"/>
  <c r="B73" i="2"/>
  <c r="Q69" i="1"/>
  <c r="P69" i="2" s="1"/>
  <c r="Q70" i="1"/>
  <c r="P70" i="2" s="1"/>
  <c r="E70" i="2" l="1"/>
  <c r="I70" i="2"/>
  <c r="M70" i="2"/>
  <c r="B70" i="2"/>
  <c r="F70" i="2"/>
  <c r="J70" i="2"/>
  <c r="N70" i="2"/>
  <c r="G70" i="2"/>
  <c r="O70" i="2"/>
  <c r="H70" i="2"/>
  <c r="C70" i="2"/>
  <c r="K70" i="2"/>
  <c r="D70" i="2"/>
  <c r="L70" i="2"/>
  <c r="C69" i="2"/>
  <c r="G69" i="2"/>
  <c r="K69" i="2"/>
  <c r="O69" i="2"/>
  <c r="D69" i="2"/>
  <c r="H69" i="2"/>
  <c r="L69" i="2"/>
  <c r="E69" i="2"/>
  <c r="M69" i="2"/>
  <c r="F69" i="2"/>
  <c r="N69" i="2"/>
  <c r="I69" i="2"/>
  <c r="B69" i="2"/>
  <c r="J69" i="2"/>
  <c r="Q67" i="1"/>
  <c r="P67" i="2" s="1"/>
  <c r="Q68" i="1"/>
  <c r="P68" i="2" s="1"/>
  <c r="Q65" i="1"/>
  <c r="P65" i="2" s="1"/>
  <c r="Q66" i="1"/>
  <c r="P66" i="2" s="1"/>
  <c r="Q63" i="1"/>
  <c r="P63" i="2" s="1"/>
  <c r="Q64" i="1"/>
  <c r="P64" i="2" s="1"/>
  <c r="E66" i="2" l="1"/>
  <c r="I66" i="2"/>
  <c r="M66" i="2"/>
  <c r="B66" i="2"/>
  <c r="F66" i="2"/>
  <c r="J66" i="2"/>
  <c r="N66" i="2"/>
  <c r="G66" i="2"/>
  <c r="O66" i="2"/>
  <c r="H66" i="2"/>
  <c r="C66" i="2"/>
  <c r="K66" i="2"/>
  <c r="L66" i="2"/>
  <c r="D66" i="2"/>
  <c r="C65" i="2"/>
  <c r="G65" i="2"/>
  <c r="K65" i="2"/>
  <c r="O65" i="2"/>
  <c r="D65" i="2"/>
  <c r="H65" i="2"/>
  <c r="L65" i="2"/>
  <c r="E65" i="2"/>
  <c r="M65" i="2"/>
  <c r="F65" i="2"/>
  <c r="N65" i="2"/>
  <c r="I65" i="2"/>
  <c r="B65" i="2"/>
  <c r="J65" i="2"/>
  <c r="E64" i="2"/>
  <c r="I64" i="2"/>
  <c r="M64" i="2"/>
  <c r="B64" i="2"/>
  <c r="F64" i="2"/>
  <c r="J64" i="2"/>
  <c r="N64" i="2"/>
  <c r="C64" i="2"/>
  <c r="K64" i="2"/>
  <c r="D64" i="2"/>
  <c r="L64" i="2"/>
  <c r="G64" i="2"/>
  <c r="O64" i="2"/>
  <c r="H64" i="2"/>
  <c r="E68" i="2"/>
  <c r="I68" i="2"/>
  <c r="M68" i="2"/>
  <c r="B68" i="2"/>
  <c r="F68" i="2"/>
  <c r="J68" i="2"/>
  <c r="N68" i="2"/>
  <c r="C68" i="2"/>
  <c r="K68" i="2"/>
  <c r="D68" i="2"/>
  <c r="L68" i="2"/>
  <c r="G68" i="2"/>
  <c r="O68" i="2"/>
  <c r="H68" i="2"/>
  <c r="C63" i="2"/>
  <c r="G63" i="2"/>
  <c r="K63" i="2"/>
  <c r="O63" i="2"/>
  <c r="D63" i="2"/>
  <c r="H63" i="2"/>
  <c r="L63" i="2"/>
  <c r="I63" i="2"/>
  <c r="B63" i="2"/>
  <c r="J63" i="2"/>
  <c r="E63" i="2"/>
  <c r="M63" i="2"/>
  <c r="F63" i="2"/>
  <c r="N63" i="2"/>
  <c r="C67" i="2"/>
  <c r="G67" i="2"/>
  <c r="K67" i="2"/>
  <c r="O67" i="2"/>
  <c r="D67" i="2"/>
  <c r="H67" i="2"/>
  <c r="L67" i="2"/>
  <c r="I67" i="2"/>
  <c r="B67" i="2"/>
  <c r="J67" i="2"/>
  <c r="E67" i="2"/>
  <c r="M67" i="2"/>
  <c r="F67" i="2"/>
  <c r="N67" i="2"/>
  <c r="Q50" i="1"/>
  <c r="P50" i="2" s="1"/>
  <c r="Q51" i="1"/>
  <c r="P51" i="2" s="1"/>
  <c r="Q52" i="1"/>
  <c r="P52" i="2" s="1"/>
  <c r="Q53" i="1"/>
  <c r="P53" i="2" s="1"/>
  <c r="Q54" i="1"/>
  <c r="P54" i="2" s="1"/>
  <c r="Q55" i="1"/>
  <c r="P55" i="2" s="1"/>
  <c r="Q56" i="1"/>
  <c r="P56" i="2" s="1"/>
  <c r="Q57" i="1"/>
  <c r="P57" i="2" s="1"/>
  <c r="Q58" i="1"/>
  <c r="P58" i="2" s="1"/>
  <c r="Q59" i="1"/>
  <c r="P59" i="2" s="1"/>
  <c r="Q60" i="1"/>
  <c r="P60" i="2" s="1"/>
  <c r="Q61" i="1"/>
  <c r="P61" i="2" s="1"/>
  <c r="Q62" i="1"/>
  <c r="P62" i="2" s="1"/>
  <c r="C57" i="2" l="1"/>
  <c r="G57" i="2"/>
  <c r="K57" i="2"/>
  <c r="O57" i="2"/>
  <c r="D57" i="2"/>
  <c r="H57" i="2"/>
  <c r="L57" i="2"/>
  <c r="E57" i="2"/>
  <c r="M57" i="2"/>
  <c r="F57" i="2"/>
  <c r="N57" i="2"/>
  <c r="I57" i="2"/>
  <c r="J57" i="2"/>
  <c r="B57" i="2"/>
  <c r="E56" i="2"/>
  <c r="I56" i="2"/>
  <c r="M56" i="2"/>
  <c r="B56" i="2"/>
  <c r="F56" i="2"/>
  <c r="J56" i="2"/>
  <c r="N56" i="2"/>
  <c r="C56" i="2"/>
  <c r="K56" i="2"/>
  <c r="D56" i="2"/>
  <c r="L56" i="2"/>
  <c r="G56" i="2"/>
  <c r="O56" i="2"/>
  <c r="H56" i="2"/>
  <c r="C53" i="2"/>
  <c r="G53" i="2"/>
  <c r="K53" i="2"/>
  <c r="O53" i="2"/>
  <c r="D53" i="2"/>
  <c r="H53" i="2"/>
  <c r="L53" i="2"/>
  <c r="E53" i="2"/>
  <c r="M53" i="2"/>
  <c r="F53" i="2"/>
  <c r="N53" i="2"/>
  <c r="I53" i="2"/>
  <c r="B53" i="2"/>
  <c r="J53" i="2"/>
  <c r="E60" i="2"/>
  <c r="I60" i="2"/>
  <c r="M60" i="2"/>
  <c r="B60" i="2"/>
  <c r="F60" i="2"/>
  <c r="J60" i="2"/>
  <c r="N60" i="2"/>
  <c r="C60" i="2"/>
  <c r="K60" i="2"/>
  <c r="D60" i="2"/>
  <c r="L60" i="2"/>
  <c r="G60" i="2"/>
  <c r="O60" i="2"/>
  <c r="H60" i="2"/>
  <c r="C51" i="2"/>
  <c r="G51" i="2"/>
  <c r="K51" i="2"/>
  <c r="O51" i="2"/>
  <c r="D51" i="2"/>
  <c r="H51" i="2"/>
  <c r="L51" i="2"/>
  <c r="I51" i="2"/>
  <c r="B51" i="2"/>
  <c r="J51" i="2"/>
  <c r="E51" i="2"/>
  <c r="M51" i="2"/>
  <c r="F51" i="2"/>
  <c r="N51" i="2"/>
  <c r="C61" i="2"/>
  <c r="G61" i="2"/>
  <c r="K61" i="2"/>
  <c r="O61" i="2"/>
  <c r="D61" i="2"/>
  <c r="H61" i="2"/>
  <c r="L61" i="2"/>
  <c r="E61" i="2"/>
  <c r="M61" i="2"/>
  <c r="F61" i="2"/>
  <c r="N61" i="2"/>
  <c r="I61" i="2"/>
  <c r="B61" i="2"/>
  <c r="J61" i="2"/>
  <c r="E52" i="2"/>
  <c r="I52" i="2"/>
  <c r="M52" i="2"/>
  <c r="B52" i="2"/>
  <c r="F52" i="2"/>
  <c r="J52" i="2"/>
  <c r="N52" i="2"/>
  <c r="C52" i="2"/>
  <c r="K52" i="2"/>
  <c r="D52" i="2"/>
  <c r="L52" i="2"/>
  <c r="G52" i="2"/>
  <c r="O52" i="2"/>
  <c r="H52" i="2"/>
  <c r="C59" i="2"/>
  <c r="G59" i="2"/>
  <c r="K59" i="2"/>
  <c r="O59" i="2"/>
  <c r="D59" i="2"/>
  <c r="H59" i="2"/>
  <c r="L59" i="2"/>
  <c r="I59" i="2"/>
  <c r="B59" i="2"/>
  <c r="J59" i="2"/>
  <c r="E59" i="2"/>
  <c r="M59" i="2"/>
  <c r="N59" i="2"/>
  <c r="F59" i="2"/>
  <c r="C55" i="2"/>
  <c r="G55" i="2"/>
  <c r="K55" i="2"/>
  <c r="O55" i="2"/>
  <c r="D55" i="2"/>
  <c r="H55" i="2"/>
  <c r="L55" i="2"/>
  <c r="I55" i="2"/>
  <c r="B55" i="2"/>
  <c r="J55" i="2"/>
  <c r="E55" i="2"/>
  <c r="M55" i="2"/>
  <c r="F55" i="2"/>
  <c r="N55" i="2"/>
  <c r="E62" i="2"/>
  <c r="I62" i="2"/>
  <c r="M62" i="2"/>
  <c r="B62" i="2"/>
  <c r="F62" i="2"/>
  <c r="J62" i="2"/>
  <c r="N62" i="2"/>
  <c r="G62" i="2"/>
  <c r="O62" i="2"/>
  <c r="H62" i="2"/>
  <c r="C62" i="2"/>
  <c r="K62" i="2"/>
  <c r="D62" i="2"/>
  <c r="L62" i="2"/>
  <c r="E58" i="2"/>
  <c r="I58" i="2"/>
  <c r="M58" i="2"/>
  <c r="B58" i="2"/>
  <c r="F58" i="2"/>
  <c r="J58" i="2"/>
  <c r="N58" i="2"/>
  <c r="G58" i="2"/>
  <c r="O58" i="2"/>
  <c r="H58" i="2"/>
  <c r="C58" i="2"/>
  <c r="K58" i="2"/>
  <c r="D58" i="2"/>
  <c r="L58" i="2"/>
  <c r="E54" i="2"/>
  <c r="I54" i="2"/>
  <c r="M54" i="2"/>
  <c r="B54" i="2"/>
  <c r="F54" i="2"/>
  <c r="J54" i="2"/>
  <c r="N54" i="2"/>
  <c r="G54" i="2"/>
  <c r="O54" i="2"/>
  <c r="H54" i="2"/>
  <c r="C54" i="2"/>
  <c r="K54" i="2"/>
  <c r="D54" i="2"/>
  <c r="L54" i="2"/>
  <c r="E50" i="2"/>
  <c r="I50" i="2"/>
  <c r="M50" i="2"/>
  <c r="B50" i="2"/>
  <c r="F50" i="2"/>
  <c r="J50" i="2"/>
  <c r="N50" i="2"/>
  <c r="G50" i="2"/>
  <c r="O50" i="2"/>
  <c r="H50" i="2"/>
  <c r="C50" i="2"/>
  <c r="K50" i="2"/>
  <c r="L50" i="2"/>
  <c r="D50" i="2"/>
  <c r="Q40" i="1"/>
  <c r="P40" i="2" s="1"/>
  <c r="Q41" i="1"/>
  <c r="P41" i="2" s="1"/>
  <c r="Q42" i="1"/>
  <c r="P42" i="2" s="1"/>
  <c r="Q43" i="1"/>
  <c r="P43" i="2" s="1"/>
  <c r="Q44" i="1"/>
  <c r="P44" i="2" s="1"/>
  <c r="Q45" i="1"/>
  <c r="P45" i="2" s="1"/>
  <c r="Q46" i="1"/>
  <c r="P46" i="2" s="1"/>
  <c r="Q47" i="1"/>
  <c r="P47" i="2" s="1"/>
  <c r="Q48" i="1"/>
  <c r="P48" i="2" s="1"/>
  <c r="Q49" i="1"/>
  <c r="P49" i="2" s="1"/>
  <c r="Q28" i="1"/>
  <c r="P28" i="2" s="1"/>
  <c r="Q29" i="1"/>
  <c r="P29" i="2" s="1"/>
  <c r="Q30" i="1"/>
  <c r="P30" i="2" s="1"/>
  <c r="Q31" i="1"/>
  <c r="P31" i="2" s="1"/>
  <c r="Q32" i="1"/>
  <c r="P32" i="2" s="1"/>
  <c r="Q33" i="1"/>
  <c r="P33" i="2" s="1"/>
  <c r="Q34" i="1"/>
  <c r="P34" i="2" s="1"/>
  <c r="Q35" i="1"/>
  <c r="P35" i="2" s="1"/>
  <c r="Q36" i="1"/>
  <c r="P36" i="2" s="1"/>
  <c r="Q37" i="1"/>
  <c r="P37" i="2" s="1"/>
  <c r="Q38" i="1"/>
  <c r="P38" i="2" s="1"/>
  <c r="Q39" i="1"/>
  <c r="P39" i="2" s="1"/>
  <c r="Q14" i="1"/>
  <c r="P14" i="2" s="1"/>
  <c r="Q15" i="1"/>
  <c r="P15" i="2" s="1"/>
  <c r="Q16" i="1"/>
  <c r="P16" i="2" s="1"/>
  <c r="Q17" i="1"/>
  <c r="P17" i="2" s="1"/>
  <c r="Q18" i="1"/>
  <c r="P18" i="2" s="1"/>
  <c r="Q19" i="1"/>
  <c r="P19" i="2" s="1"/>
  <c r="Q20" i="1"/>
  <c r="P20" i="2" s="1"/>
  <c r="Q21" i="1"/>
  <c r="P21" i="2" s="1"/>
  <c r="Q22" i="1"/>
  <c r="P22" i="2" s="1"/>
  <c r="Q23" i="1"/>
  <c r="P23" i="2" s="1"/>
  <c r="Q24" i="1"/>
  <c r="P24" i="2" s="1"/>
  <c r="Q25" i="1"/>
  <c r="P25" i="2" s="1"/>
  <c r="Q26" i="1"/>
  <c r="P26" i="2" s="1"/>
  <c r="Q27" i="1"/>
  <c r="P27" i="2" s="1"/>
  <c r="Q7" i="1"/>
  <c r="P7" i="2" s="1"/>
  <c r="Q8" i="1"/>
  <c r="P8" i="2" s="1"/>
  <c r="Q9" i="1"/>
  <c r="P9" i="2" s="1"/>
  <c r="Q10" i="1"/>
  <c r="P10" i="2" s="1"/>
  <c r="Q11" i="1"/>
  <c r="P11" i="2" s="1"/>
  <c r="Q12" i="1"/>
  <c r="P12" i="2" s="1"/>
  <c r="Q13" i="1"/>
  <c r="P13" i="2" s="1"/>
  <c r="Q5" i="1"/>
  <c r="P5" i="2" s="1"/>
  <c r="Q6" i="1"/>
  <c r="P6" i="2" s="1"/>
  <c r="Q4" i="1"/>
  <c r="P4" i="2" s="1"/>
  <c r="A5" i="1"/>
  <c r="AY19" i="2" l="1"/>
  <c r="D4" i="2"/>
  <c r="AM19" i="2" s="1"/>
  <c r="H4" i="2"/>
  <c r="AQ19" i="2" s="1"/>
  <c r="L4" i="2"/>
  <c r="B4" i="2"/>
  <c r="F4" i="2"/>
  <c r="K4" i="2"/>
  <c r="AT19" i="2" s="1"/>
  <c r="O4" i="2"/>
  <c r="G4" i="2"/>
  <c r="M4" i="2"/>
  <c r="AV19" i="2" s="1"/>
  <c r="E4" i="2"/>
  <c r="C4" i="2"/>
  <c r="I4" i="2"/>
  <c r="N4" i="2"/>
  <c r="AW19" i="2" s="1"/>
  <c r="J4" i="2"/>
  <c r="B8" i="2"/>
  <c r="F8" i="2"/>
  <c r="J8" i="2"/>
  <c r="N8" i="2"/>
  <c r="C8" i="2"/>
  <c r="G8" i="2"/>
  <c r="K8" i="2"/>
  <c r="O8" i="2"/>
  <c r="D8" i="2"/>
  <c r="L8" i="2"/>
  <c r="E8" i="2"/>
  <c r="M8" i="2"/>
  <c r="H8" i="2"/>
  <c r="I8" i="2"/>
  <c r="D21" i="2"/>
  <c r="H21" i="2"/>
  <c r="L21" i="2"/>
  <c r="E21" i="2"/>
  <c r="I21" i="2"/>
  <c r="M21" i="2"/>
  <c r="F21" i="2"/>
  <c r="N21" i="2"/>
  <c r="G21" i="2"/>
  <c r="O21" i="2"/>
  <c r="J21" i="2"/>
  <c r="K21" i="2"/>
  <c r="B21" i="2"/>
  <c r="C21" i="2"/>
  <c r="C39" i="2"/>
  <c r="G39" i="2"/>
  <c r="K39" i="2"/>
  <c r="O39" i="2"/>
  <c r="D39" i="2"/>
  <c r="H39" i="2"/>
  <c r="L39" i="2"/>
  <c r="E39" i="2"/>
  <c r="M39" i="2"/>
  <c r="F39" i="2"/>
  <c r="N39" i="2"/>
  <c r="B39" i="2"/>
  <c r="I39" i="2"/>
  <c r="J39" i="2"/>
  <c r="C31" i="2"/>
  <c r="G31" i="2"/>
  <c r="K31" i="2"/>
  <c r="O31" i="2"/>
  <c r="D31" i="2"/>
  <c r="H31" i="2"/>
  <c r="L31" i="2"/>
  <c r="E31" i="2"/>
  <c r="M31" i="2"/>
  <c r="F31" i="2"/>
  <c r="N31" i="2"/>
  <c r="B31" i="2"/>
  <c r="I31" i="2"/>
  <c r="J31" i="2"/>
  <c r="C45" i="2"/>
  <c r="G45" i="2"/>
  <c r="K45" i="2"/>
  <c r="O45" i="2"/>
  <c r="D45" i="2"/>
  <c r="H45" i="2"/>
  <c r="L45" i="2"/>
  <c r="E45" i="2"/>
  <c r="M45" i="2"/>
  <c r="F45" i="2"/>
  <c r="N45" i="2"/>
  <c r="I45" i="2"/>
  <c r="B45" i="2"/>
  <c r="J45" i="2"/>
  <c r="D11" i="2"/>
  <c r="H11" i="2"/>
  <c r="L11" i="2"/>
  <c r="E11" i="2"/>
  <c r="I11" i="2"/>
  <c r="M11" i="2"/>
  <c r="B11" i="2"/>
  <c r="J11" i="2"/>
  <c r="C11" i="2"/>
  <c r="K11" i="2"/>
  <c r="F11" i="2"/>
  <c r="G11" i="2"/>
  <c r="N11" i="2"/>
  <c r="O11" i="2"/>
  <c r="D7" i="2"/>
  <c r="H7" i="2"/>
  <c r="L7" i="2"/>
  <c r="E7" i="2"/>
  <c r="I7" i="2"/>
  <c r="M7" i="2"/>
  <c r="B7" i="2"/>
  <c r="J7" i="2"/>
  <c r="C7" i="2"/>
  <c r="K7" i="2"/>
  <c r="N7" i="2"/>
  <c r="O7" i="2"/>
  <c r="F7" i="2"/>
  <c r="G7" i="2"/>
  <c r="B24" i="2"/>
  <c r="F24" i="2"/>
  <c r="J24" i="2"/>
  <c r="N24" i="2"/>
  <c r="C24" i="2"/>
  <c r="G24" i="2"/>
  <c r="K24" i="2"/>
  <c r="O24" i="2"/>
  <c r="D24" i="2"/>
  <c r="L24" i="2"/>
  <c r="E24" i="2"/>
  <c r="M24" i="2"/>
  <c r="H24" i="2"/>
  <c r="I24" i="2"/>
  <c r="B20" i="2"/>
  <c r="F20" i="2"/>
  <c r="J20" i="2"/>
  <c r="N20" i="2"/>
  <c r="C20" i="2"/>
  <c r="G20" i="2"/>
  <c r="K20" i="2"/>
  <c r="O20" i="2"/>
  <c r="D20" i="2"/>
  <c r="L20" i="2"/>
  <c r="E20" i="2"/>
  <c r="M20" i="2"/>
  <c r="H20" i="2"/>
  <c r="I20" i="2"/>
  <c r="B16" i="2"/>
  <c r="F16" i="2"/>
  <c r="J16" i="2"/>
  <c r="N16" i="2"/>
  <c r="C16" i="2"/>
  <c r="G16" i="2"/>
  <c r="K16" i="2"/>
  <c r="O16" i="2"/>
  <c r="D16" i="2"/>
  <c r="L16" i="2"/>
  <c r="E16" i="2"/>
  <c r="M16" i="2"/>
  <c r="H16" i="2"/>
  <c r="I16" i="2"/>
  <c r="E38" i="2"/>
  <c r="I38" i="2"/>
  <c r="M38" i="2"/>
  <c r="B38" i="2"/>
  <c r="F38" i="2"/>
  <c r="J38" i="2"/>
  <c r="N38" i="2"/>
  <c r="C38" i="2"/>
  <c r="K38" i="2"/>
  <c r="D38" i="2"/>
  <c r="L38" i="2"/>
  <c r="O38" i="2"/>
  <c r="G38" i="2"/>
  <c r="H38" i="2"/>
  <c r="E34" i="2"/>
  <c r="I34" i="2"/>
  <c r="M34" i="2"/>
  <c r="B34" i="2"/>
  <c r="F34" i="2"/>
  <c r="J34" i="2"/>
  <c r="N34" i="2"/>
  <c r="C34" i="2"/>
  <c r="K34" i="2"/>
  <c r="D34" i="2"/>
  <c r="L34" i="2"/>
  <c r="G34" i="2"/>
  <c r="H34" i="2"/>
  <c r="O34" i="2"/>
  <c r="E30" i="2"/>
  <c r="I30" i="2"/>
  <c r="M30" i="2"/>
  <c r="B30" i="2"/>
  <c r="F30" i="2"/>
  <c r="J30" i="2"/>
  <c r="N30" i="2"/>
  <c r="C30" i="2"/>
  <c r="K30" i="2"/>
  <c r="D30" i="2"/>
  <c r="L30" i="2"/>
  <c r="O30" i="2"/>
  <c r="G30" i="2"/>
  <c r="H30" i="2"/>
  <c r="E48" i="2"/>
  <c r="I48" i="2"/>
  <c r="M48" i="2"/>
  <c r="B48" i="2"/>
  <c r="F48" i="2"/>
  <c r="J48" i="2"/>
  <c r="N48" i="2"/>
  <c r="C48" i="2"/>
  <c r="K48" i="2"/>
  <c r="D48" i="2"/>
  <c r="L48" i="2"/>
  <c r="G48" i="2"/>
  <c r="O48" i="2"/>
  <c r="H48" i="2"/>
  <c r="E44" i="2"/>
  <c r="I44" i="2"/>
  <c r="M44" i="2"/>
  <c r="B44" i="2"/>
  <c r="F44" i="2"/>
  <c r="J44" i="2"/>
  <c r="N44" i="2"/>
  <c r="C44" i="2"/>
  <c r="K44" i="2"/>
  <c r="D44" i="2"/>
  <c r="L44" i="2"/>
  <c r="G44" i="2"/>
  <c r="O44" i="2"/>
  <c r="H44" i="2"/>
  <c r="E40" i="2"/>
  <c r="I40" i="2"/>
  <c r="M40" i="2"/>
  <c r="B40" i="2"/>
  <c r="F40" i="2"/>
  <c r="J40" i="2"/>
  <c r="N40" i="2"/>
  <c r="G40" i="2"/>
  <c r="O40" i="2"/>
  <c r="H40" i="2"/>
  <c r="C40" i="2"/>
  <c r="D40" i="2"/>
  <c r="K40" i="2"/>
  <c r="L40" i="2"/>
  <c r="B12" i="2"/>
  <c r="F12" i="2"/>
  <c r="J12" i="2"/>
  <c r="N12" i="2"/>
  <c r="C12" i="2"/>
  <c r="G12" i="2"/>
  <c r="K12" i="2"/>
  <c r="O12" i="2"/>
  <c r="D12" i="2"/>
  <c r="L12" i="2"/>
  <c r="E12" i="2"/>
  <c r="M12" i="2"/>
  <c r="H12" i="2"/>
  <c r="I12" i="2"/>
  <c r="D25" i="2"/>
  <c r="H25" i="2"/>
  <c r="L25" i="2"/>
  <c r="E25" i="2"/>
  <c r="I25" i="2"/>
  <c r="M25" i="2"/>
  <c r="F25" i="2"/>
  <c r="N25" i="2"/>
  <c r="G25" i="2"/>
  <c r="O25" i="2"/>
  <c r="B25" i="2"/>
  <c r="C25" i="2"/>
  <c r="J25" i="2"/>
  <c r="K25" i="2"/>
  <c r="D17" i="2"/>
  <c r="H17" i="2"/>
  <c r="L17" i="2"/>
  <c r="E17" i="2"/>
  <c r="I17" i="2"/>
  <c r="M17" i="2"/>
  <c r="F17" i="2"/>
  <c r="N17" i="2"/>
  <c r="G17" i="2"/>
  <c r="O17" i="2"/>
  <c r="B17" i="2"/>
  <c r="C17" i="2"/>
  <c r="J17" i="2"/>
  <c r="K17" i="2"/>
  <c r="C35" i="2"/>
  <c r="G35" i="2"/>
  <c r="K35" i="2"/>
  <c r="O35" i="2"/>
  <c r="D35" i="2"/>
  <c r="H35" i="2"/>
  <c r="L35" i="2"/>
  <c r="E35" i="2"/>
  <c r="M35" i="2"/>
  <c r="F35" i="2"/>
  <c r="N35" i="2"/>
  <c r="I35" i="2"/>
  <c r="J35" i="2"/>
  <c r="B35" i="2"/>
  <c r="C49" i="2"/>
  <c r="G49" i="2"/>
  <c r="K49" i="2"/>
  <c r="O49" i="2"/>
  <c r="D49" i="2"/>
  <c r="H49" i="2"/>
  <c r="L49" i="2"/>
  <c r="E49" i="2"/>
  <c r="M49" i="2"/>
  <c r="F49" i="2"/>
  <c r="N49" i="2"/>
  <c r="I49" i="2"/>
  <c r="B49" i="2"/>
  <c r="J49" i="2"/>
  <c r="D41" i="2"/>
  <c r="H41" i="2"/>
  <c r="F41" i="2"/>
  <c r="K41" i="2"/>
  <c r="O41" i="2"/>
  <c r="B41" i="2"/>
  <c r="G41" i="2"/>
  <c r="L41" i="2"/>
  <c r="C41" i="2"/>
  <c r="M41" i="2"/>
  <c r="E41" i="2"/>
  <c r="N41" i="2"/>
  <c r="I41" i="2"/>
  <c r="J41" i="2"/>
  <c r="B6" i="2"/>
  <c r="F6" i="2"/>
  <c r="J6" i="2"/>
  <c r="AS19" i="2" s="1"/>
  <c r="N6" i="2"/>
  <c r="C6" i="2"/>
  <c r="G6" i="2"/>
  <c r="K6" i="2"/>
  <c r="O6" i="2"/>
  <c r="H6" i="2"/>
  <c r="I6" i="2"/>
  <c r="L6" i="2"/>
  <c r="M6" i="2"/>
  <c r="D6" i="2"/>
  <c r="E6" i="2"/>
  <c r="D5" i="2"/>
  <c r="H5" i="2"/>
  <c r="L5" i="2"/>
  <c r="E5" i="2"/>
  <c r="I5" i="2"/>
  <c r="M5" i="2"/>
  <c r="F5" i="2"/>
  <c r="N5" i="2"/>
  <c r="G5" i="2"/>
  <c r="AP19" i="2" s="1"/>
  <c r="O5" i="2"/>
  <c r="J5" i="2"/>
  <c r="K5" i="2"/>
  <c r="B5" i="2"/>
  <c r="C5" i="2"/>
  <c r="B10" i="2"/>
  <c r="F10" i="2"/>
  <c r="J10" i="2"/>
  <c r="N10" i="2"/>
  <c r="C10" i="2"/>
  <c r="G10" i="2"/>
  <c r="K10" i="2"/>
  <c r="O10" i="2"/>
  <c r="H10" i="2"/>
  <c r="I10" i="2"/>
  <c r="D10" i="2"/>
  <c r="E10" i="2"/>
  <c r="L10" i="2"/>
  <c r="M10" i="2"/>
  <c r="D27" i="2"/>
  <c r="E27" i="2"/>
  <c r="I27" i="2"/>
  <c r="M27" i="2"/>
  <c r="B27" i="2"/>
  <c r="H27" i="2"/>
  <c r="N27" i="2"/>
  <c r="C27" i="2"/>
  <c r="J27" i="2"/>
  <c r="O27" i="2"/>
  <c r="F27" i="2"/>
  <c r="G27" i="2"/>
  <c r="K27" i="2"/>
  <c r="L27" i="2"/>
  <c r="D23" i="2"/>
  <c r="H23" i="2"/>
  <c r="L23" i="2"/>
  <c r="E23" i="2"/>
  <c r="I23" i="2"/>
  <c r="M23" i="2"/>
  <c r="B23" i="2"/>
  <c r="J23" i="2"/>
  <c r="C23" i="2"/>
  <c r="K23" i="2"/>
  <c r="N23" i="2"/>
  <c r="O23" i="2"/>
  <c r="F23" i="2"/>
  <c r="G23" i="2"/>
  <c r="D19" i="2"/>
  <c r="H19" i="2"/>
  <c r="L19" i="2"/>
  <c r="E19" i="2"/>
  <c r="I19" i="2"/>
  <c r="M19" i="2"/>
  <c r="B19" i="2"/>
  <c r="J19" i="2"/>
  <c r="C19" i="2"/>
  <c r="K19" i="2"/>
  <c r="F19" i="2"/>
  <c r="G19" i="2"/>
  <c r="N19" i="2"/>
  <c r="O19" i="2"/>
  <c r="D15" i="2"/>
  <c r="H15" i="2"/>
  <c r="L15" i="2"/>
  <c r="E15" i="2"/>
  <c r="I15" i="2"/>
  <c r="M15" i="2"/>
  <c r="B15" i="2"/>
  <c r="J15" i="2"/>
  <c r="C15" i="2"/>
  <c r="K15" i="2"/>
  <c r="N15" i="2"/>
  <c r="O15" i="2"/>
  <c r="F15" i="2"/>
  <c r="G15" i="2"/>
  <c r="C37" i="2"/>
  <c r="G37" i="2"/>
  <c r="K37" i="2"/>
  <c r="O37" i="2"/>
  <c r="D37" i="2"/>
  <c r="H37" i="2"/>
  <c r="L37" i="2"/>
  <c r="I37" i="2"/>
  <c r="B37" i="2"/>
  <c r="J37" i="2"/>
  <c r="M37" i="2"/>
  <c r="N37" i="2"/>
  <c r="E37" i="2"/>
  <c r="F37" i="2"/>
  <c r="C33" i="2"/>
  <c r="G33" i="2"/>
  <c r="K33" i="2"/>
  <c r="O33" i="2"/>
  <c r="D33" i="2"/>
  <c r="H33" i="2"/>
  <c r="L33" i="2"/>
  <c r="I33" i="2"/>
  <c r="B33" i="2"/>
  <c r="J33" i="2"/>
  <c r="E33" i="2"/>
  <c r="F33" i="2"/>
  <c r="M33" i="2"/>
  <c r="N33" i="2"/>
  <c r="E29" i="2"/>
  <c r="B29" i="2"/>
  <c r="G29" i="2"/>
  <c r="K29" i="2"/>
  <c r="O29" i="2"/>
  <c r="C29" i="2"/>
  <c r="H29" i="2"/>
  <c r="L29" i="2"/>
  <c r="I29" i="2"/>
  <c r="J29" i="2"/>
  <c r="M29" i="2"/>
  <c r="N29" i="2"/>
  <c r="D29" i="2"/>
  <c r="F29" i="2"/>
  <c r="C47" i="2"/>
  <c r="G47" i="2"/>
  <c r="K47" i="2"/>
  <c r="O47" i="2"/>
  <c r="D47" i="2"/>
  <c r="H47" i="2"/>
  <c r="L47" i="2"/>
  <c r="I47" i="2"/>
  <c r="B47" i="2"/>
  <c r="J47" i="2"/>
  <c r="E47" i="2"/>
  <c r="M47" i="2"/>
  <c r="F47" i="2"/>
  <c r="N47" i="2"/>
  <c r="C43" i="2"/>
  <c r="G43" i="2"/>
  <c r="K43" i="2"/>
  <c r="O43" i="2"/>
  <c r="D43" i="2"/>
  <c r="H43" i="2"/>
  <c r="L43" i="2"/>
  <c r="I43" i="2"/>
  <c r="B43" i="2"/>
  <c r="J43" i="2"/>
  <c r="E43" i="2"/>
  <c r="M43" i="2"/>
  <c r="N43" i="2"/>
  <c r="F43" i="2"/>
  <c r="A6" i="1"/>
  <c r="A5" i="2"/>
  <c r="D13" i="2"/>
  <c r="H13" i="2"/>
  <c r="L13" i="2"/>
  <c r="E13" i="2"/>
  <c r="I13" i="2"/>
  <c r="M13" i="2"/>
  <c r="F13" i="2"/>
  <c r="N13" i="2"/>
  <c r="G13" i="2"/>
  <c r="O13" i="2"/>
  <c r="J13" i="2"/>
  <c r="K13" i="2"/>
  <c r="B13" i="2"/>
  <c r="C13" i="2"/>
  <c r="D9" i="2"/>
  <c r="H9" i="2"/>
  <c r="L9" i="2"/>
  <c r="E9" i="2"/>
  <c r="I9" i="2"/>
  <c r="M9" i="2"/>
  <c r="F9" i="2"/>
  <c r="N9" i="2"/>
  <c r="G9" i="2"/>
  <c r="O9" i="2"/>
  <c r="B9" i="2"/>
  <c r="C9" i="2"/>
  <c r="J9" i="2"/>
  <c r="K9" i="2"/>
  <c r="B26" i="2"/>
  <c r="F26" i="2"/>
  <c r="J26" i="2"/>
  <c r="N26" i="2"/>
  <c r="C26" i="2"/>
  <c r="G26" i="2"/>
  <c r="K26" i="2"/>
  <c r="O26" i="2"/>
  <c r="H26" i="2"/>
  <c r="I26" i="2"/>
  <c r="D26" i="2"/>
  <c r="E26" i="2"/>
  <c r="L26" i="2"/>
  <c r="M26" i="2"/>
  <c r="B22" i="2"/>
  <c r="F22" i="2"/>
  <c r="J22" i="2"/>
  <c r="N22" i="2"/>
  <c r="C22" i="2"/>
  <c r="G22" i="2"/>
  <c r="K22" i="2"/>
  <c r="O22" i="2"/>
  <c r="H22" i="2"/>
  <c r="I22" i="2"/>
  <c r="L22" i="2"/>
  <c r="M22" i="2"/>
  <c r="D22" i="2"/>
  <c r="E22" i="2"/>
  <c r="B18" i="2"/>
  <c r="F18" i="2"/>
  <c r="J18" i="2"/>
  <c r="N18" i="2"/>
  <c r="C18" i="2"/>
  <c r="G18" i="2"/>
  <c r="K18" i="2"/>
  <c r="O18" i="2"/>
  <c r="H18" i="2"/>
  <c r="I18" i="2"/>
  <c r="D18" i="2"/>
  <c r="E18" i="2"/>
  <c r="L18" i="2"/>
  <c r="M18" i="2"/>
  <c r="B14" i="2"/>
  <c r="F14" i="2"/>
  <c r="J14" i="2"/>
  <c r="N14" i="2"/>
  <c r="C14" i="2"/>
  <c r="G14" i="2"/>
  <c r="K14" i="2"/>
  <c r="O14" i="2"/>
  <c r="H14" i="2"/>
  <c r="I14" i="2"/>
  <c r="L14" i="2"/>
  <c r="M14" i="2"/>
  <c r="D14" i="2"/>
  <c r="E14" i="2"/>
  <c r="E36" i="2"/>
  <c r="I36" i="2"/>
  <c r="M36" i="2"/>
  <c r="B36" i="2"/>
  <c r="F36" i="2"/>
  <c r="J36" i="2"/>
  <c r="N36" i="2"/>
  <c r="G36" i="2"/>
  <c r="O36" i="2"/>
  <c r="H36" i="2"/>
  <c r="K36" i="2"/>
  <c r="L36" i="2"/>
  <c r="C36" i="2"/>
  <c r="D36" i="2"/>
  <c r="E32" i="2"/>
  <c r="I32" i="2"/>
  <c r="M32" i="2"/>
  <c r="B32" i="2"/>
  <c r="F32" i="2"/>
  <c r="J32" i="2"/>
  <c r="N32" i="2"/>
  <c r="G32" i="2"/>
  <c r="O32" i="2"/>
  <c r="H32" i="2"/>
  <c r="C32" i="2"/>
  <c r="D32" i="2"/>
  <c r="K32" i="2"/>
  <c r="L32" i="2"/>
  <c r="C28" i="2"/>
  <c r="G28" i="2"/>
  <c r="K28" i="2"/>
  <c r="O28" i="2"/>
  <c r="E28" i="2"/>
  <c r="J28" i="2"/>
  <c r="F28" i="2"/>
  <c r="L28" i="2"/>
  <c r="B28" i="2"/>
  <c r="M28" i="2"/>
  <c r="D28" i="2"/>
  <c r="N28" i="2"/>
  <c r="H28" i="2"/>
  <c r="I28" i="2"/>
  <c r="E46" i="2"/>
  <c r="I46" i="2"/>
  <c r="M46" i="2"/>
  <c r="B46" i="2"/>
  <c r="F46" i="2"/>
  <c r="J46" i="2"/>
  <c r="N46" i="2"/>
  <c r="G46" i="2"/>
  <c r="O46" i="2"/>
  <c r="H46" i="2"/>
  <c r="C46" i="2"/>
  <c r="K46" i="2"/>
  <c r="D46" i="2"/>
  <c r="L46" i="2"/>
  <c r="E42" i="2"/>
  <c r="I42" i="2"/>
  <c r="M42" i="2"/>
  <c r="B42" i="2"/>
  <c r="F42" i="2"/>
  <c r="J42" i="2"/>
  <c r="N42" i="2"/>
  <c r="G42" i="2"/>
  <c r="O42" i="2"/>
  <c r="H42" i="2"/>
  <c r="C42" i="2"/>
  <c r="K42" i="2"/>
  <c r="D42" i="2"/>
  <c r="L42" i="2"/>
  <c r="AV12" i="2" l="1"/>
  <c r="AR12" i="2"/>
  <c r="AN12" i="2"/>
  <c r="AO12" i="2"/>
  <c r="AY12" i="2"/>
  <c r="AU12" i="2"/>
  <c r="AQ12" i="2"/>
  <c r="AM12" i="2"/>
  <c r="AW12" i="2"/>
  <c r="AK12" i="2"/>
  <c r="AX12" i="2"/>
  <c r="AT12" i="2"/>
  <c r="AP12" i="2"/>
  <c r="AL12" i="2"/>
  <c r="AS12" i="2"/>
  <c r="AX10" i="2"/>
  <c r="AT10" i="2"/>
  <c r="AP10" i="2"/>
  <c r="AL10" i="2"/>
  <c r="AY10" i="2"/>
  <c r="AM10" i="2"/>
  <c r="AW10" i="2"/>
  <c r="AS10" i="2"/>
  <c r="AO10" i="2"/>
  <c r="AK10" i="2"/>
  <c r="AQ10" i="2"/>
  <c r="AV10" i="2"/>
  <c r="AR10" i="2"/>
  <c r="AN10" i="2"/>
  <c r="AU10" i="2"/>
  <c r="AY5" i="2"/>
  <c r="AU5" i="2"/>
  <c r="AQ5" i="2"/>
  <c r="AM5" i="2"/>
  <c r="AW5" i="2"/>
  <c r="AK5" i="2"/>
  <c r="AR5" i="2"/>
  <c r="AX5" i="2"/>
  <c r="AT5" i="2"/>
  <c r="AP5" i="2"/>
  <c r="AL5" i="2"/>
  <c r="AO5" i="2"/>
  <c r="AV5" i="2"/>
  <c r="AS5" i="2"/>
  <c r="AN5" i="2"/>
  <c r="AW17" i="2"/>
  <c r="AS17" i="2"/>
  <c r="AO17" i="2"/>
  <c r="AK17" i="2"/>
  <c r="AT17" i="2"/>
  <c r="AL17" i="2"/>
  <c r="AV17" i="2"/>
  <c r="AR17" i="2"/>
  <c r="AN17" i="2"/>
  <c r="AP17" i="2"/>
  <c r="AY17" i="2"/>
  <c r="AU17" i="2"/>
  <c r="AQ17" i="2"/>
  <c r="AM17" i="2"/>
  <c r="AX17" i="2"/>
  <c r="AU9" i="2"/>
  <c r="AW9" i="2"/>
  <c r="AR9" i="2"/>
  <c r="AN9" i="2"/>
  <c r="AO9" i="2"/>
  <c r="AV9" i="2"/>
  <c r="AQ9" i="2"/>
  <c r="AM9" i="2"/>
  <c r="AS9" i="2"/>
  <c r="AY9" i="2"/>
  <c r="AT9" i="2"/>
  <c r="AP9" i="2"/>
  <c r="AL9" i="2"/>
  <c r="AX9" i="2"/>
  <c r="AK9" i="2"/>
  <c r="AK6" i="2"/>
  <c r="AW6" i="2"/>
  <c r="AS6" i="2"/>
  <c r="AO6" i="2"/>
  <c r="AU6" i="2"/>
  <c r="AX6" i="2"/>
  <c r="AL6" i="2"/>
  <c r="AV6" i="2"/>
  <c r="AR6" i="2"/>
  <c r="AN6" i="2"/>
  <c r="AY6" i="2"/>
  <c r="AM6" i="2"/>
  <c r="AT6" i="2"/>
  <c r="AQ6" i="2"/>
  <c r="AP6" i="2"/>
  <c r="AX18" i="2"/>
  <c r="AT18" i="2"/>
  <c r="AP18" i="2"/>
  <c r="AL18" i="2"/>
  <c r="AQ18" i="2"/>
  <c r="AW18" i="2"/>
  <c r="AS18" i="2"/>
  <c r="AO18" i="2"/>
  <c r="AK18" i="2"/>
  <c r="AY18" i="2"/>
  <c r="AM18" i="2"/>
  <c r="AV18" i="2"/>
  <c r="AR18" i="2"/>
  <c r="AN18" i="2"/>
  <c r="AU18" i="2"/>
  <c r="AY15" i="2"/>
  <c r="AU15" i="2"/>
  <c r="AQ15" i="2"/>
  <c r="AM15" i="2"/>
  <c r="AR15" i="2"/>
  <c r="AX15" i="2"/>
  <c r="AT15" i="2"/>
  <c r="AP15" i="2"/>
  <c r="AL15" i="2"/>
  <c r="AV15" i="2"/>
  <c r="AW15" i="2"/>
  <c r="AS15" i="2"/>
  <c r="AO15" i="2"/>
  <c r="AK15" i="2"/>
  <c r="AN15" i="2"/>
  <c r="AK19" i="2"/>
  <c r="AR19" i="2"/>
  <c r="AX19" i="2"/>
  <c r="AU19" i="2"/>
  <c r="AV16" i="2"/>
  <c r="AR16" i="2"/>
  <c r="AN16" i="2"/>
  <c r="AO16" i="2"/>
  <c r="AY16" i="2"/>
  <c r="AU16" i="2"/>
  <c r="AQ16" i="2"/>
  <c r="AM16" i="2"/>
  <c r="AS16" i="2"/>
  <c r="AX16" i="2"/>
  <c r="AT16" i="2"/>
  <c r="AP16" i="2"/>
  <c r="AL16" i="2"/>
  <c r="AW16" i="2"/>
  <c r="AK16" i="2"/>
  <c r="AX7" i="2"/>
  <c r="AT7" i="2"/>
  <c r="AP7" i="2"/>
  <c r="AL7" i="2"/>
  <c r="AN7" i="2"/>
  <c r="AU7" i="2"/>
  <c r="AW7" i="2"/>
  <c r="AS7" i="2"/>
  <c r="AO7" i="2"/>
  <c r="AK7" i="2"/>
  <c r="AV7" i="2"/>
  <c r="AY7" i="2"/>
  <c r="AM7" i="2"/>
  <c r="AR7" i="2"/>
  <c r="AQ7" i="2"/>
  <c r="AW13" i="2"/>
  <c r="AS13" i="2"/>
  <c r="AO13" i="2"/>
  <c r="AK13" i="2"/>
  <c r="AX13" i="2"/>
  <c r="AL13" i="2"/>
  <c r="AV13" i="2"/>
  <c r="AR13" i="2"/>
  <c r="AN13" i="2"/>
  <c r="AP13" i="2"/>
  <c r="AY13" i="2"/>
  <c r="AU13" i="2"/>
  <c r="AQ13" i="2"/>
  <c r="AM13" i="2"/>
  <c r="AT13" i="2"/>
  <c r="AY8" i="2"/>
  <c r="AU8" i="2"/>
  <c r="AQ8" i="2"/>
  <c r="AM8" i="2"/>
  <c r="AK8" i="2"/>
  <c r="AR8" i="2"/>
  <c r="AX8" i="2"/>
  <c r="AT8" i="2"/>
  <c r="AP8" i="2"/>
  <c r="AL8" i="2"/>
  <c r="AS8" i="2"/>
  <c r="AV8" i="2"/>
  <c r="AW8" i="2"/>
  <c r="AO8" i="2"/>
  <c r="AN8" i="2"/>
  <c r="AX14" i="2"/>
  <c r="AT14" i="2"/>
  <c r="AP14" i="2"/>
  <c r="AL14" i="2"/>
  <c r="AU14" i="2"/>
  <c r="AW14" i="2"/>
  <c r="AS14" i="2"/>
  <c r="AO14" i="2"/>
  <c r="AK14" i="2"/>
  <c r="AY14" i="2"/>
  <c r="AM14" i="2"/>
  <c r="AV14" i="2"/>
  <c r="AR14" i="2"/>
  <c r="AN14" i="2"/>
  <c r="AQ14" i="2"/>
  <c r="AY11" i="2"/>
  <c r="AU11" i="2"/>
  <c r="AQ11" i="2"/>
  <c r="AM11" i="2"/>
  <c r="AR11" i="2"/>
  <c r="AX11" i="2"/>
  <c r="AT11" i="2"/>
  <c r="AP11" i="2"/>
  <c r="AL11" i="2"/>
  <c r="AN11" i="2"/>
  <c r="AW11" i="2"/>
  <c r="AS11" i="2"/>
  <c r="AO11" i="2"/>
  <c r="AK11" i="2"/>
  <c r="AV11" i="2"/>
  <c r="AO19" i="2"/>
  <c r="AL19" i="2"/>
  <c r="AN19" i="2"/>
  <c r="A7" i="1"/>
  <c r="A6" i="2"/>
  <c r="AK21" i="2" l="1"/>
  <c r="BB5" i="2"/>
  <c r="BB14" i="2"/>
  <c r="BB18" i="2"/>
  <c r="BB6" i="2"/>
  <c r="BB15" i="2"/>
  <c r="BB16" i="2"/>
  <c r="BB19" i="2"/>
  <c r="BB17" i="2"/>
  <c r="BB13" i="2"/>
  <c r="AK22" i="2"/>
  <c r="BB7" i="2"/>
  <c r="BB8" i="2"/>
  <c r="BB9" i="2"/>
  <c r="BB10" i="2"/>
  <c r="BB11" i="2"/>
  <c r="AL21" i="2"/>
  <c r="AL22" i="2"/>
  <c r="AR21" i="2"/>
  <c r="AR22" i="2"/>
  <c r="AY22" i="2"/>
  <c r="AY21" i="2"/>
  <c r="AO22" i="2"/>
  <c r="AO21" i="2"/>
  <c r="AP22" i="2"/>
  <c r="AP21" i="2"/>
  <c r="AM22" i="2"/>
  <c r="AM21" i="2"/>
  <c r="AN21" i="2"/>
  <c r="AN22" i="2"/>
  <c r="AS21" i="2"/>
  <c r="AS22" i="2"/>
  <c r="AT21" i="2"/>
  <c r="AT22" i="2"/>
  <c r="AQ22" i="2"/>
  <c r="AQ21" i="2"/>
  <c r="AV21" i="2"/>
  <c r="AV22" i="2"/>
  <c r="AW22" i="2"/>
  <c r="AW21" i="2"/>
  <c r="AX21" i="2"/>
  <c r="AX22" i="2"/>
  <c r="AU21" i="2"/>
  <c r="AU22" i="2"/>
  <c r="A8" i="1"/>
  <c r="A7" i="2"/>
  <c r="A9" i="1" l="1"/>
  <c r="A8" i="2"/>
  <c r="A10" i="1" l="1"/>
  <c r="A9" i="2"/>
  <c r="A11" i="1" l="1"/>
  <c r="A10" i="2"/>
  <c r="A12" i="1" l="1"/>
  <c r="A11" i="2"/>
  <c r="A13" i="1" l="1"/>
  <c r="A12" i="2"/>
  <c r="A14" i="1" l="1"/>
  <c r="A13" i="2"/>
  <c r="A15" i="1" l="1"/>
  <c r="A14" i="2"/>
  <c r="A16" i="1" l="1"/>
  <c r="A15" i="2"/>
  <c r="A17" i="1" l="1"/>
  <c r="A16" i="2"/>
  <c r="A17" i="2" l="1"/>
  <c r="A18" i="1"/>
  <c r="A19" i="1" l="1"/>
  <c r="A18" i="2"/>
  <c r="A20" i="1" l="1"/>
  <c r="A19" i="2"/>
  <c r="A21" i="1" l="1"/>
  <c r="A20" i="2"/>
  <c r="A22" i="1" l="1"/>
  <c r="A21" i="2"/>
  <c r="A23" i="1" l="1"/>
  <c r="A22" i="2"/>
  <c r="A24" i="1" l="1"/>
  <c r="A23" i="2"/>
  <c r="A25" i="1" l="1"/>
  <c r="A24" i="2"/>
  <c r="A26" i="1" l="1"/>
  <c r="A25" i="2"/>
  <c r="A27" i="1" l="1"/>
  <c r="A26" i="2"/>
  <c r="A28" i="1" l="1"/>
  <c r="A27" i="2"/>
  <c r="A29" i="1" l="1"/>
  <c r="A28" i="2"/>
  <c r="A30" i="1" l="1"/>
  <c r="A29" i="2"/>
  <c r="A31" i="1" l="1"/>
  <c r="A30" i="2"/>
  <c r="A32" i="1" l="1"/>
  <c r="A31" i="2"/>
  <c r="A33" i="1" l="1"/>
  <c r="A32" i="2"/>
  <c r="A34" i="1" l="1"/>
  <c r="A33" i="2"/>
  <c r="A35" i="1" l="1"/>
  <c r="A34" i="2"/>
  <c r="A36" i="1" l="1"/>
  <c r="A35" i="2"/>
  <c r="A37" i="1" l="1"/>
  <c r="A36" i="2"/>
  <c r="A38" i="1" l="1"/>
  <c r="A37" i="2"/>
  <c r="A39" i="1" l="1"/>
  <c r="A38" i="2"/>
  <c r="A40" i="1" l="1"/>
  <c r="A39" i="2"/>
  <c r="A41" i="1" l="1"/>
  <c r="A40" i="2"/>
  <c r="A42" i="1" l="1"/>
  <c r="A41" i="2"/>
  <c r="A43" i="1" l="1"/>
  <c r="A42" i="2"/>
  <c r="A44" i="1" l="1"/>
  <c r="A43" i="2"/>
  <c r="A45" i="1" l="1"/>
  <c r="A44" i="2"/>
  <c r="A46" i="1" l="1"/>
  <c r="A45" i="2"/>
  <c r="A47" i="1" l="1"/>
  <c r="A46" i="2"/>
  <c r="A48" i="1" l="1"/>
  <c r="A47" i="2"/>
  <c r="A49" i="1" l="1"/>
  <c r="A48" i="2"/>
  <c r="A50" i="1" l="1"/>
  <c r="A49" i="2"/>
  <c r="A51" i="1" l="1"/>
  <c r="A50" i="2"/>
  <c r="A52" i="1" l="1"/>
  <c r="A51" i="2"/>
  <c r="A53" i="1" l="1"/>
  <c r="A52" i="2"/>
  <c r="A54" i="1" l="1"/>
  <c r="A53" i="2"/>
  <c r="A55" i="1" l="1"/>
  <c r="A54" i="2"/>
  <c r="A56" i="1" l="1"/>
  <c r="A55" i="2"/>
  <c r="A57" i="1" l="1"/>
  <c r="A56" i="2"/>
  <c r="A58" i="1" l="1"/>
  <c r="A57" i="2"/>
  <c r="A59" i="1" l="1"/>
  <c r="A58" i="2"/>
  <c r="A60" i="1" l="1"/>
  <c r="A59" i="2"/>
  <c r="A61" i="1" l="1"/>
  <c r="A60" i="2"/>
  <c r="A62" i="1" l="1"/>
  <c r="A61" i="2"/>
  <c r="A62" i="2" l="1"/>
  <c r="A63" i="1"/>
  <c r="A63" i="2" l="1"/>
  <c r="A64" i="1"/>
  <c r="A65" i="1" l="1"/>
  <c r="A64" i="2"/>
  <c r="A66" i="1" l="1"/>
  <c r="A65" i="2"/>
  <c r="A67" i="1" l="1"/>
  <c r="A66" i="2"/>
  <c r="A68" i="1" l="1"/>
  <c r="A67" i="2"/>
  <c r="A69" i="1" l="1"/>
  <c r="A68" i="2"/>
  <c r="A70" i="1" l="1"/>
  <c r="A69" i="2"/>
  <c r="A71" i="1" l="1"/>
  <c r="A70" i="2"/>
  <c r="A72" i="1" l="1"/>
  <c r="A71" i="2"/>
  <c r="A73" i="1" l="1"/>
  <c r="A72" i="2"/>
  <c r="A74" i="1" l="1"/>
  <c r="A73" i="2"/>
  <c r="A75" i="1" l="1"/>
  <c r="A74" i="2"/>
  <c r="A76" i="1" l="1"/>
  <c r="A75" i="2"/>
  <c r="A77" i="1" l="1"/>
  <c r="A76" i="2"/>
  <c r="A78" i="1" l="1"/>
  <c r="A77" i="2"/>
  <c r="A79" i="1" l="1"/>
  <c r="A78" i="2"/>
  <c r="A80" i="1" l="1"/>
  <c r="A79" i="2"/>
  <c r="A81" i="1" l="1"/>
  <c r="A80" i="2"/>
  <c r="A82" i="1" l="1"/>
  <c r="A81" i="2"/>
  <c r="A83" i="1" l="1"/>
  <c r="A82" i="2"/>
  <c r="A84" i="1" l="1"/>
  <c r="A83" i="2"/>
  <c r="A85" i="1" l="1"/>
  <c r="A84" i="2"/>
  <c r="A86" i="1" l="1"/>
  <c r="A85" i="2"/>
  <c r="A87" i="1" l="1"/>
  <c r="A86" i="2"/>
  <c r="A88" i="1" l="1"/>
  <c r="A87" i="2"/>
  <c r="A89" i="1" l="1"/>
  <c r="A88" i="2"/>
  <c r="A90" i="1" l="1"/>
  <c r="A89" i="2"/>
  <c r="A91" i="1" l="1"/>
  <c r="A90" i="2"/>
  <c r="A92" i="1" l="1"/>
  <c r="A91" i="2"/>
  <c r="A93" i="1" l="1"/>
  <c r="A92" i="2"/>
  <c r="A94" i="1" l="1"/>
  <c r="A93" i="2"/>
  <c r="A95" i="1" l="1"/>
  <c r="A94" i="2"/>
  <c r="A96" i="1" l="1"/>
  <c r="A95" i="2"/>
  <c r="A97" i="1" l="1"/>
  <c r="A96" i="2"/>
  <c r="A98" i="1" l="1"/>
  <c r="A97" i="2"/>
  <c r="A99" i="1" l="1"/>
  <c r="A98" i="2"/>
  <c r="A100" i="1" l="1"/>
  <c r="A99" i="2"/>
  <c r="A101" i="1" l="1"/>
  <c r="A100" i="2"/>
  <c r="A102" i="1" l="1"/>
  <c r="A101" i="2"/>
  <c r="A103" i="1" l="1"/>
  <c r="A102" i="2"/>
  <c r="A104" i="1" l="1"/>
  <c r="A103" i="2"/>
  <c r="A105" i="1" l="1"/>
  <c r="A104" i="2"/>
  <c r="A106" i="1" l="1"/>
  <c r="A105" i="2"/>
  <c r="A107" i="1" l="1"/>
  <c r="A106" i="2"/>
  <c r="A108" i="1" l="1"/>
  <c r="A107" i="2"/>
  <c r="A109" i="1" l="1"/>
  <c r="A108" i="2"/>
  <c r="A110" i="1" l="1"/>
  <c r="A109" i="2"/>
  <c r="A111" i="1" l="1"/>
  <c r="A110" i="2"/>
  <c r="A112" i="1" l="1"/>
  <c r="A111" i="2"/>
  <c r="A113" i="1" l="1"/>
  <c r="A112" i="2"/>
  <c r="A114" i="1" l="1"/>
  <c r="A113" i="2"/>
  <c r="A115" i="1" l="1"/>
  <c r="A114" i="2"/>
  <c r="A115" i="2" l="1"/>
  <c r="A116" i="1"/>
  <c r="A116" i="2" l="1"/>
  <c r="A117" i="1"/>
  <c r="A117" i="2" l="1"/>
  <c r="A118" i="1"/>
  <c r="A118" i="2" l="1"/>
  <c r="A119" i="1"/>
  <c r="A119" i="2" l="1"/>
  <c r="A120" i="1"/>
  <c r="A121" i="1" l="1"/>
  <c r="A120" i="2"/>
  <c r="A122" i="1" l="1"/>
  <c r="A121" i="2"/>
  <c r="A123" i="1" l="1"/>
  <c r="A122" i="2"/>
  <c r="A124" i="1" l="1"/>
  <c r="A123" i="2"/>
  <c r="A125" i="1" l="1"/>
  <c r="A124" i="2"/>
  <c r="A126" i="1" l="1"/>
  <c r="A125" i="2"/>
  <c r="A127" i="1" l="1"/>
  <c r="A126" i="2"/>
  <c r="A128" i="1" l="1"/>
  <c r="A127" i="2"/>
  <c r="A129" i="1" l="1"/>
  <c r="A128" i="2"/>
  <c r="A130" i="1" l="1"/>
  <c r="A129" i="2"/>
  <c r="A130" i="2" l="1"/>
  <c r="A131" i="1"/>
</calcChain>
</file>

<file path=xl/sharedStrings.xml><?xml version="1.0" encoding="utf-8"?>
<sst xmlns="http://schemas.openxmlformats.org/spreadsheetml/2006/main" count="407" uniqueCount="93">
  <si>
    <t>bez</t>
  </si>
  <si>
    <t>zákl.</t>
  </si>
  <si>
    <t>vyšší</t>
  </si>
  <si>
    <t>vzděl.</t>
  </si>
  <si>
    <t xml:space="preserve"> ÚSV</t>
  </si>
  <si>
    <t>neúplné</t>
  </si>
  <si>
    <t>nižší</t>
  </si>
  <si>
    <t>nižší str.</t>
  </si>
  <si>
    <t>str.odb.vzd.</t>
  </si>
  <si>
    <t>str. a str.odb.</t>
  </si>
  <si>
    <t>ÚSO</t>
  </si>
  <si>
    <t>bakalář.</t>
  </si>
  <si>
    <t>VŠ</t>
  </si>
  <si>
    <t>doktor.</t>
  </si>
  <si>
    <t>zákl.vzděl.</t>
  </si>
  <si>
    <t>stř.vzděl.</t>
  </si>
  <si>
    <t>odbor.vzd.</t>
  </si>
  <si>
    <t>s výuč.lis.</t>
  </si>
  <si>
    <t>bez mat. a v.l.</t>
  </si>
  <si>
    <t>s vyuč.a mat.</t>
  </si>
  <si>
    <t>s mat.bez vyuč.</t>
  </si>
  <si>
    <t>odb.vzděl.</t>
  </si>
  <si>
    <t xml:space="preserve">Kvalifikační struktura, nezaměstnaných uchazečů - data:  http://portal.mpsv.cz/sz/stat/nz/qrt </t>
  </si>
  <si>
    <t>ÚSV</t>
  </si>
  <si>
    <t>Všichni, osa vpravo</t>
  </si>
  <si>
    <t>,</t>
  </si>
  <si>
    <t>Bc+ Mgr+ PhD</t>
  </si>
  <si>
    <t>Dolní mez zvýraznění</t>
  </si>
  <si>
    <t>Horní mez zvýraznění</t>
  </si>
  <si>
    <t>Percentil</t>
  </si>
  <si>
    <t>Jeho hodnota</t>
  </si>
  <si>
    <t>Min - nenulové</t>
  </si>
  <si>
    <t>Maximum</t>
  </si>
  <si>
    <t>Matice podobnosti R^2</t>
  </si>
  <si>
    <t>Kód a název skupiny oborů</t>
  </si>
  <si>
    <t>11 - Matematické obory</t>
  </si>
  <si>
    <t>12 - Geologické obory</t>
  </si>
  <si>
    <t>13 - Geografické obory</t>
  </si>
  <si>
    <t>14 - Chemické obory</t>
  </si>
  <si>
    <t>15 - Biologické obory</t>
  </si>
  <si>
    <t>16 - Ekologie a ochrana životního prostředí</t>
  </si>
  <si>
    <t>17 - Fyzikální obory</t>
  </si>
  <si>
    <t>21 - Hornictví a hornická geologie, hutnictví a slévárenství</t>
  </si>
  <si>
    <t>23 - Strojírenství a strojírenská výroba</t>
  </si>
  <si>
    <t>26 - Elektrotechnika, telekomunikační a výpočetní technika</t>
  </si>
  <si>
    <t>28 - Technická chemie a chemie silikátů</t>
  </si>
  <si>
    <t>29 - Potravinářství a potravinářská chemie</t>
  </si>
  <si>
    <t>31 - Textilní výroba a oděvnictví</t>
  </si>
  <si>
    <t>32 - Kožedělná a obuvnická výroba a zpracování plastů</t>
  </si>
  <si>
    <t>33 - Zpracování dřeva a výroba hudebních nástrojů</t>
  </si>
  <si>
    <t>34 - Polygrafie, zpracování papíru, filmu a fotografie</t>
  </si>
  <si>
    <t>35 - Architektura a urbanismus</t>
  </si>
  <si>
    <t>36 - Stavebnictví, geodézie a kartografie</t>
  </si>
  <si>
    <t>37 - Doprava a spoje</t>
  </si>
  <si>
    <t>39 - Speciální a interdisciplinární technické obory</t>
  </si>
  <si>
    <t>41 - Zemědělství a lesnictví </t>
  </si>
  <si>
    <t>43 - Veterinářství a veterinární prevence </t>
  </si>
  <si>
    <t>51 - Lékařství </t>
  </si>
  <si>
    <t>52 - Farmacie </t>
  </si>
  <si>
    <t>53 - Zdravotnictví </t>
  </si>
  <si>
    <t>61 - Filozofie, teologie </t>
  </si>
  <si>
    <t>62 - Ekonomie </t>
  </si>
  <si>
    <t>67 - Politologie </t>
  </si>
  <si>
    <t>68 - Právo, právní a veřejnosprávní činnost </t>
  </si>
  <si>
    <t>71 - Obory z oblasti historie </t>
  </si>
  <si>
    <t>72 - Publicistika, knihovnictví a informatika </t>
  </si>
  <si>
    <t>73 - Filologie </t>
  </si>
  <si>
    <t>74 - Tělesná kultura, tělovýchova a sport </t>
  </si>
  <si>
    <t>75 - Pedagogika, učitelství a sociální péče </t>
  </si>
  <si>
    <t>77 - Obory z oblasti psychologie </t>
  </si>
  <si>
    <t>81 - Teorie umění </t>
  </si>
  <si>
    <t>82 - Umění a užité umění </t>
  </si>
  <si>
    <t>91 - Teorie vojenského umění </t>
  </si>
  <si>
    <t>92 - Vojenský letový provoz </t>
  </si>
  <si>
    <t>93 - Manažersko-technické zabezpečení vzdušných sil </t>
  </si>
  <si>
    <t>94 - Teorie ekonomie obrany státu </t>
  </si>
  <si>
    <t>95 - Vojenské zdravotnictví </t>
  </si>
  <si>
    <t>celkový počet</t>
  </si>
  <si>
    <t>R - Bakalářské, na konci sledovaného období</t>
  </si>
  <si>
    <t>kontrola</t>
  </si>
  <si>
    <t>18 - Informatické obory</t>
  </si>
  <si>
    <t>Absolventi bez KKOV</t>
  </si>
  <si>
    <t>65 - Gastronomie, hotelnictví a turismus</t>
  </si>
  <si>
    <t>Práh zvýraznění</t>
  </si>
  <si>
    <t xml:space="preserve">R - </t>
  </si>
  <si>
    <t>T - Vysokoškolské, na konci sledovaného období</t>
  </si>
  <si>
    <t xml:space="preserve">T - </t>
  </si>
  <si>
    <t>Definice absolventa:</t>
  </si>
  <si>
    <t>Mininimum</t>
  </si>
  <si>
    <t>https://www.mpsv.cz/web/cz/struktura-uchazecu</t>
  </si>
  <si>
    <t xml:space="preserve">    Soubory:  strukt-RRRR-MM.zip </t>
  </si>
  <si>
    <t xml:space="preserve">https://www.mpsv.cz/web/cz/kvalifikacni-struktura-absolventu </t>
  </si>
  <si>
    <t xml:space="preserve">https://www.mpsv.cz/web/cz/absolventi-skol-a-mladistvi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</si>
</sst>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5]mmmm\ yy;@"/>
    <numFmt numFmtId="165" formatCode="0.0%"/>
    <numFmt numFmtId="166" formatCode="0.000"/>
    <numFmt numFmtId="167" formatCode="#,##0.000"/>
    <numFmt numFmtId="168" formatCode="mmmm/yy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8EF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27" applyNumberFormat="0" applyAlignment="0" applyProtection="0"/>
    <xf numFmtId="0" fontId="21" fillId="11" borderId="28" applyNumberFormat="0" applyAlignment="0" applyProtection="0"/>
    <xf numFmtId="0" fontId="22" fillId="11" borderId="27" applyNumberFormat="0" applyAlignment="0" applyProtection="0"/>
    <xf numFmtId="0" fontId="23" fillId="0" borderId="29" applyNumberFormat="0" applyFill="0" applyAlignment="0" applyProtection="0"/>
    <xf numFmtId="0" fontId="24" fillId="12" borderId="30" applyNumberFormat="0" applyAlignment="0" applyProtection="0"/>
    <xf numFmtId="0" fontId="25" fillId="0" borderId="0" applyNumberFormat="0" applyFill="0" applyBorder="0" applyAlignment="0" applyProtection="0"/>
    <xf numFmtId="0" fontId="3" fillId="13" borderId="3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32" applyNumberFormat="0" applyFill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94">
    <xf numFmtId="0" fontId="0" fillId="0" borderId="0" xfId="0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1" fillId="0" borderId="6" xfId="0" applyNumberFormat="1" applyFont="1" applyBorder="1" applyAlignment="1" applyProtection="1">
      <alignment horizontal="right" vertical="center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165" fontId="0" fillId="0" borderId="0" xfId="1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1" fillId="0" borderId="10" xfId="0" applyNumberFormat="1" applyFont="1" applyBorder="1" applyAlignment="1" applyProtection="1">
      <alignment horizontal="right" vertical="center"/>
      <protection locked="0"/>
    </xf>
    <xf numFmtId="3" fontId="1" fillId="0" borderId="11" xfId="0" applyNumberFormat="1" applyFont="1" applyBorder="1" applyAlignment="1" applyProtection="1">
      <alignment horizontal="right" vertical="center"/>
      <protection locked="0"/>
    </xf>
    <xf numFmtId="3" fontId="1" fillId="0" borderId="12" xfId="0" applyNumberFormat="1" applyFont="1" applyBorder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3" fontId="4" fillId="0" borderId="0" xfId="0" applyNumberFormat="1" applyFont="1"/>
    <xf numFmtId="166" fontId="0" fillId="0" borderId="0" xfId="0" applyNumberFormat="1"/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5" fontId="0" fillId="0" borderId="16" xfId="1" applyNumberFormat="1" applyFont="1" applyBorder="1"/>
    <xf numFmtId="165" fontId="0" fillId="0" borderId="16" xfId="0" applyNumberFormat="1" applyBorder="1"/>
    <xf numFmtId="0" fontId="6" fillId="0" borderId="16" xfId="0" applyFont="1" applyBorder="1" applyAlignment="1">
      <alignment horizontal="left" vertical="center"/>
    </xf>
    <xf numFmtId="167" fontId="0" fillId="0" borderId="16" xfId="0" applyNumberFormat="1" applyBorder="1"/>
    <xf numFmtId="167" fontId="0" fillId="0" borderId="16" xfId="1" applyNumberFormat="1" applyFont="1" applyBorder="1"/>
    <xf numFmtId="165" fontId="0" fillId="2" borderId="16" xfId="1" applyNumberFormat="1" applyFont="1" applyFill="1" applyBorder="1" applyAlignment="1">
      <alignment horizontal="right" vertical="center"/>
    </xf>
    <xf numFmtId="0" fontId="0" fillId="3" borderId="16" xfId="0" applyFill="1" applyBorder="1"/>
    <xf numFmtId="167" fontId="0" fillId="3" borderId="16" xfId="0" applyNumberFormat="1" applyFill="1" applyBorder="1"/>
    <xf numFmtId="0" fontId="7" fillId="4" borderId="18" xfId="0" applyFont="1" applyFill="1" applyBorder="1" applyAlignment="1">
      <alignment horizontal="right" wrapText="1"/>
    </xf>
    <xf numFmtId="0" fontId="9" fillId="5" borderId="17" xfId="0" applyFont="1" applyFill="1" applyBorder="1" applyAlignment="1">
      <alignment horizontal="left" wrapText="1"/>
    </xf>
    <xf numFmtId="0" fontId="10" fillId="5" borderId="0" xfId="0" applyFont="1" applyFill="1"/>
    <xf numFmtId="168" fontId="0" fillId="0" borderId="16" xfId="0" applyNumberFormat="1" applyBorder="1" applyAlignment="1">
      <alignment horizontal="center" textRotation="90"/>
    </xf>
    <xf numFmtId="0" fontId="7" fillId="0" borderId="0" xfId="0" applyFont="1"/>
    <xf numFmtId="0" fontId="7" fillId="0" borderId="18" xfId="0" applyFont="1" applyBorder="1" applyAlignment="1">
      <alignment horizontal="right" wrapText="1"/>
    </xf>
    <xf numFmtId="0" fontId="7" fillId="0" borderId="22" xfId="0" applyFont="1" applyBorder="1" applyAlignment="1">
      <alignment horizontal="right" wrapText="1"/>
    </xf>
    <xf numFmtId="0" fontId="7" fillId="0" borderId="19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3" fontId="7" fillId="4" borderId="18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wrapText="1"/>
    </xf>
    <xf numFmtId="0" fontId="7" fillId="0" borderId="21" xfId="0" applyFont="1" applyBorder="1" applyAlignment="1">
      <alignment horizontal="right" wrapText="1"/>
    </xf>
    <xf numFmtId="0" fontId="0" fillId="0" borderId="11" xfId="0" applyBorder="1"/>
    <xf numFmtId="0" fontId="0" fillId="0" borderId="16" xfId="0" applyBorder="1"/>
    <xf numFmtId="0" fontId="7" fillId="6" borderId="18" xfId="0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right" wrapText="1"/>
    </xf>
    <xf numFmtId="0" fontId="0" fillId="6" borderId="16" xfId="0" applyFill="1" applyBorder="1"/>
    <xf numFmtId="0" fontId="7" fillId="6" borderId="22" xfId="0" applyFont="1" applyFill="1" applyBorder="1" applyAlignment="1">
      <alignment horizontal="right" wrapText="1"/>
    </xf>
    <xf numFmtId="0" fontId="7" fillId="6" borderId="18" xfId="0" applyFont="1" applyFill="1" applyBorder="1" applyAlignment="1">
      <alignment horizontal="right" wrapText="1"/>
    </xf>
    <xf numFmtId="3" fontId="7" fillId="6" borderId="18" xfId="0" applyNumberFormat="1" applyFont="1" applyFill="1" applyBorder="1" applyAlignment="1">
      <alignment horizontal="right" wrapText="1"/>
    </xf>
    <xf numFmtId="0" fontId="7" fillId="0" borderId="19" xfId="0" applyFont="1" applyBorder="1" applyAlignment="1">
      <alignment horizontal="left" wrapText="1"/>
    </xf>
    <xf numFmtId="9" fontId="0" fillId="2" borderId="16" xfId="0" applyNumberForma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166" fontId="0" fillId="0" borderId="23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38" borderId="18" xfId="0" applyFont="1" applyFill="1" applyBorder="1" applyAlignment="1">
      <alignment horizontal="left" wrapText="1"/>
    </xf>
    <xf numFmtId="0" fontId="7" fillId="38" borderId="18" xfId="0" applyFont="1" applyFill="1" applyBorder="1" applyAlignment="1">
      <alignment horizontal="right" wrapText="1"/>
    </xf>
    <xf numFmtId="0" fontId="7" fillId="4" borderId="18" xfId="0" applyFont="1" applyFill="1" applyBorder="1" applyAlignment="1">
      <alignment horizontal="left" wrapText="1"/>
    </xf>
    <xf numFmtId="3" fontId="10" fillId="5" borderId="0" xfId="0" applyNumberFormat="1" applyFont="1" applyFill="1"/>
    <xf numFmtId="3" fontId="10" fillId="0" borderId="0" xfId="0" applyNumberFormat="1" applyFont="1"/>
    <xf numFmtId="3" fontId="7" fillId="38" borderId="18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center" vertical="center"/>
    </xf>
    <xf numFmtId="168" fontId="0" fillId="0" borderId="33" xfId="0" applyNumberFormat="1" applyBorder="1" applyAlignment="1">
      <alignment horizontal="center" textRotation="90"/>
    </xf>
    <xf numFmtId="0" fontId="7" fillId="4" borderId="19" xfId="0" applyFont="1" applyFill="1" applyBorder="1" applyAlignment="1">
      <alignment horizontal="right" wrapText="1"/>
    </xf>
    <xf numFmtId="0" fontId="7" fillId="38" borderId="19" xfId="0" applyFont="1" applyFill="1" applyBorder="1" applyAlignment="1">
      <alignment horizontal="right" wrapText="1"/>
    </xf>
    <xf numFmtId="3" fontId="0" fillId="0" borderId="0" xfId="0" applyNumberFormat="1" applyAlignment="1">
      <alignment horizontal="center" vertical="center"/>
    </xf>
    <xf numFmtId="3" fontId="7" fillId="38" borderId="18" xfId="0" applyNumberFormat="1" applyFont="1" applyFill="1" applyBorder="1" applyAlignment="1">
      <alignment horizontal="left" wrapText="1"/>
    </xf>
    <xf numFmtId="3" fontId="7" fillId="4" borderId="19" xfId="0" applyNumberFormat="1" applyFont="1" applyFill="1" applyBorder="1" applyAlignment="1">
      <alignment horizontal="right" wrapText="1"/>
    </xf>
    <xf numFmtId="3" fontId="0" fillId="0" borderId="16" xfId="0" applyNumberFormat="1" applyBorder="1"/>
    <xf numFmtId="1" fontId="0" fillId="0" borderId="16" xfId="0" applyNumberFormat="1" applyBorder="1"/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right" vertical="center"/>
    </xf>
    <xf numFmtId="0" fontId="29" fillId="0" borderId="23" xfId="2" applyFont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3" fontId="2" fillId="0" borderId="14" xfId="0" applyNumberFormat="1" applyFont="1" applyBorder="1" applyAlignment="1" applyProtection="1">
      <alignment horizontal="left" vertical="center"/>
      <protection locked="0"/>
    </xf>
    <xf numFmtId="3" fontId="2" fillId="0" borderId="15" xfId="0" applyNumberFormat="1" applyFont="1" applyBorder="1" applyAlignment="1" applyProtection="1">
      <alignment horizontal="left" vertical="center"/>
      <protection locked="0"/>
    </xf>
    <xf numFmtId="3" fontId="11" fillId="0" borderId="13" xfId="2" applyNumberFormat="1" applyBorder="1" applyAlignment="1" applyProtection="1">
      <alignment horizontal="left" vertical="center"/>
      <protection locked="0"/>
    </xf>
    <xf numFmtId="0" fontId="27" fillId="0" borderId="34" xfId="0" applyFont="1" applyBorder="1" applyAlignment="1">
      <alignment horizontal="center" vertical="center" wrapText="1"/>
    </xf>
    <xf numFmtId="0" fontId="11" fillId="0" borderId="23" xfId="2" applyBorder="1" applyAlignment="1">
      <alignment horizontal="center" vertical="center"/>
    </xf>
    <xf numFmtId="0" fontId="11" fillId="0" borderId="23" xfId="2" applyBorder="1" applyAlignment="1">
      <alignment horizontal="left" vertical="center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Hypertextový odkaz" xfId="2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1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8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71124211260208E-2"/>
          <c:y val="2.3809548157154609E-2"/>
          <c:w val="0.93438938633100743"/>
          <c:h val="0.832904011559476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 Data vše'!$N$2</c:f>
              <c:strCache>
                <c:ptCount val="1"/>
                <c:pt idx="0">
                  <c:v>VŠ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vše'!$N$4:$N$140</c:f>
              <c:numCache>
                <c:formatCode>#,##0</c:formatCode>
                <c:ptCount val="137"/>
                <c:pt idx="0">
                  <c:v>13880</c:v>
                </c:pt>
                <c:pt idx="1">
                  <c:v>12158</c:v>
                </c:pt>
                <c:pt idx="2">
                  <c:v>11680</c:v>
                </c:pt>
                <c:pt idx="3">
                  <c:v>13370</c:v>
                </c:pt>
                <c:pt idx="4">
                  <c:v>13509</c:v>
                </c:pt>
                <c:pt idx="5">
                  <c:v>11780</c:v>
                </c:pt>
                <c:pt idx="6">
                  <c:v>10898</c:v>
                </c:pt>
                <c:pt idx="7">
                  <c:v>12134</c:v>
                </c:pt>
                <c:pt idx="8">
                  <c:v>13150</c:v>
                </c:pt>
                <c:pt idx="9">
                  <c:v>12851</c:v>
                </c:pt>
                <c:pt idx="10">
                  <c:v>12266</c:v>
                </c:pt>
                <c:pt idx="11">
                  <c:v>13724</c:v>
                </c:pt>
                <c:pt idx="12">
                  <c:v>15290</c:v>
                </c:pt>
                <c:pt idx="13">
                  <c:v>14275</c:v>
                </c:pt>
                <c:pt idx="14">
                  <c:v>13580</c:v>
                </c:pt>
                <c:pt idx="15">
                  <c:v>15317</c:v>
                </c:pt>
                <c:pt idx="16">
                  <c:v>16414</c:v>
                </c:pt>
                <c:pt idx="17">
                  <c:v>15042</c:v>
                </c:pt>
                <c:pt idx="18">
                  <c:v>14946</c:v>
                </c:pt>
                <c:pt idx="19">
                  <c:v>16160</c:v>
                </c:pt>
                <c:pt idx="20">
                  <c:v>17094</c:v>
                </c:pt>
                <c:pt idx="21">
                  <c:v>15590</c:v>
                </c:pt>
                <c:pt idx="22">
                  <c:v>14390</c:v>
                </c:pt>
                <c:pt idx="23">
                  <c:v>14991</c:v>
                </c:pt>
                <c:pt idx="24">
                  <c:v>16030</c:v>
                </c:pt>
                <c:pt idx="25">
                  <c:v>14734</c:v>
                </c:pt>
                <c:pt idx="26">
                  <c:v>13649</c:v>
                </c:pt>
                <c:pt idx="27">
                  <c:v>13987</c:v>
                </c:pt>
                <c:pt idx="28">
                  <c:v>14955</c:v>
                </c:pt>
                <c:pt idx="29">
                  <c:v>13255</c:v>
                </c:pt>
                <c:pt idx="30">
                  <c:v>12162</c:v>
                </c:pt>
                <c:pt idx="31">
                  <c:v>12212</c:v>
                </c:pt>
                <c:pt idx="32">
                  <c:v>13463</c:v>
                </c:pt>
                <c:pt idx="33">
                  <c:v>11810</c:v>
                </c:pt>
                <c:pt idx="34">
                  <c:v>11096</c:v>
                </c:pt>
                <c:pt idx="35">
                  <c:v>11420</c:v>
                </c:pt>
                <c:pt idx="36">
                  <c:v>13461</c:v>
                </c:pt>
                <c:pt idx="37">
                  <c:v>13156</c:v>
                </c:pt>
                <c:pt idx="38">
                  <c:v>14629</c:v>
                </c:pt>
                <c:pt idx="39">
                  <c:v>17114</c:v>
                </c:pt>
                <c:pt idx="40">
                  <c:v>20778</c:v>
                </c:pt>
                <c:pt idx="41">
                  <c:v>20420</c:v>
                </c:pt>
                <c:pt idx="42">
                  <c:v>19938</c:v>
                </c:pt>
                <c:pt idx="43">
                  <c:v>19954</c:v>
                </c:pt>
                <c:pt idx="44">
                  <c:v>22539</c:v>
                </c:pt>
                <c:pt idx="45">
                  <c:v>22699</c:v>
                </c:pt>
                <c:pt idx="46">
                  <c:v>21251</c:v>
                </c:pt>
                <c:pt idx="47">
                  <c:v>21028</c:v>
                </c:pt>
                <c:pt idx="48">
                  <c:v>23013</c:v>
                </c:pt>
                <c:pt idx="49">
                  <c:v>21774</c:v>
                </c:pt>
                <c:pt idx="50">
                  <c:v>21468</c:v>
                </c:pt>
                <c:pt idx="51">
                  <c:v>21654</c:v>
                </c:pt>
                <c:pt idx="52">
                  <c:v>24405</c:v>
                </c:pt>
                <c:pt idx="53">
                  <c:v>23724</c:v>
                </c:pt>
                <c:pt idx="54">
                  <c:v>24219</c:v>
                </c:pt>
                <c:pt idx="55">
                  <c:v>24712</c:v>
                </c:pt>
                <c:pt idx="56">
                  <c:v>27966</c:v>
                </c:pt>
                <c:pt idx="57">
                  <c:v>27373</c:v>
                </c:pt>
                <c:pt idx="58">
                  <c:v>26176</c:v>
                </c:pt>
                <c:pt idx="59">
                  <c:v>25335</c:v>
                </c:pt>
                <c:pt idx="60">
                  <c:v>24675</c:v>
                </c:pt>
                <c:pt idx="61">
                  <c:v>25676</c:v>
                </c:pt>
                <c:pt idx="62">
                  <c:v>30186</c:v>
                </c:pt>
                <c:pt idx="63">
                  <c:v>30005</c:v>
                </c:pt>
                <c:pt idx="64">
                  <c:v>26976</c:v>
                </c:pt>
                <c:pt idx="65">
                  <c:v>25931</c:v>
                </c:pt>
                <c:pt idx="66">
                  <c:v>25198</c:v>
                </c:pt>
                <c:pt idx="67">
                  <c:v>25118</c:v>
                </c:pt>
                <c:pt idx="68">
                  <c:v>25037</c:v>
                </c:pt>
                <c:pt idx="69">
                  <c:v>24601</c:v>
                </c:pt>
                <c:pt idx="70">
                  <c:v>23905</c:v>
                </c:pt>
                <c:pt idx="71">
                  <c:v>23064</c:v>
                </c:pt>
                <c:pt idx="72">
                  <c:v>22037</c:v>
                </c:pt>
                <c:pt idx="73">
                  <c:v>22524</c:v>
                </c:pt>
                <c:pt idx="74">
                  <c:v>27242</c:v>
                </c:pt>
                <c:pt idx="75">
                  <c:v>27044</c:v>
                </c:pt>
                <c:pt idx="76">
                  <c:v>24098</c:v>
                </c:pt>
                <c:pt idx="77">
                  <c:v>22919</c:v>
                </c:pt>
                <c:pt idx="78">
                  <c:v>22191</c:v>
                </c:pt>
                <c:pt idx="79">
                  <c:v>22412</c:v>
                </c:pt>
                <c:pt idx="80">
                  <c:v>22456</c:v>
                </c:pt>
                <c:pt idx="81">
                  <c:v>22093</c:v>
                </c:pt>
                <c:pt idx="82">
                  <c:v>21317</c:v>
                </c:pt>
                <c:pt idx="83">
                  <c:v>20446</c:v>
                </c:pt>
                <c:pt idx="84">
                  <c:v>19816</c:v>
                </c:pt>
                <c:pt idx="85">
                  <c:v>20457</c:v>
                </c:pt>
                <c:pt idx="86">
                  <c:v>24575</c:v>
                </c:pt>
                <c:pt idx="87">
                  <c:v>24309</c:v>
                </c:pt>
                <c:pt idx="88">
                  <c:v>21219</c:v>
                </c:pt>
                <c:pt idx="89">
                  <c:v>20206</c:v>
                </c:pt>
                <c:pt idx="90">
                  <c:v>19216</c:v>
                </c:pt>
                <c:pt idx="91">
                  <c:v>19177</c:v>
                </c:pt>
                <c:pt idx="92">
                  <c:v>18777</c:v>
                </c:pt>
                <c:pt idx="93">
                  <c:v>18176</c:v>
                </c:pt>
                <c:pt idx="94">
                  <c:v>17334</c:v>
                </c:pt>
                <c:pt idx="95">
                  <c:v>16555</c:v>
                </c:pt>
                <c:pt idx="96">
                  <c:v>16068</c:v>
                </c:pt>
                <c:pt idx="97">
                  <c:v>16658</c:v>
                </c:pt>
                <c:pt idx="98">
                  <c:v>19572</c:v>
                </c:pt>
                <c:pt idx="99">
                  <c:v>19345</c:v>
                </c:pt>
                <c:pt idx="100">
                  <c:v>16612</c:v>
                </c:pt>
                <c:pt idx="101">
                  <c:v>15464</c:v>
                </c:pt>
                <c:pt idx="102">
                  <c:v>14658</c:v>
                </c:pt>
                <c:pt idx="103">
                  <c:v>14552</c:v>
                </c:pt>
                <c:pt idx="104">
                  <c:v>14407</c:v>
                </c:pt>
                <c:pt idx="105">
                  <c:v>13924</c:v>
                </c:pt>
                <c:pt idx="106">
                  <c:v>13348</c:v>
                </c:pt>
                <c:pt idx="107">
                  <c:v>12878</c:v>
                </c:pt>
                <c:pt idx="108">
                  <c:v>12663</c:v>
                </c:pt>
                <c:pt idx="109">
                  <c:v>13304</c:v>
                </c:pt>
                <c:pt idx="110">
                  <c:v>16024</c:v>
                </c:pt>
                <c:pt idx="111">
                  <c:v>16226</c:v>
                </c:pt>
                <c:pt idx="112">
                  <c:v>14119</c:v>
                </c:pt>
                <c:pt idx="113">
                  <c:v>13370</c:v>
                </c:pt>
                <c:pt idx="114">
                  <c:v>12982</c:v>
                </c:pt>
                <c:pt idx="115">
                  <c:v>13124</c:v>
                </c:pt>
                <c:pt idx="116">
                  <c:v>13350</c:v>
                </c:pt>
                <c:pt idx="117">
                  <c:v>12988</c:v>
                </c:pt>
                <c:pt idx="118">
                  <c:v>12499</c:v>
                </c:pt>
                <c:pt idx="119">
                  <c:v>12005</c:v>
                </c:pt>
                <c:pt idx="120">
                  <c:v>11950</c:v>
                </c:pt>
                <c:pt idx="121">
                  <c:v>12512</c:v>
                </c:pt>
                <c:pt idx="122">
                  <c:v>15199</c:v>
                </c:pt>
                <c:pt idx="123">
                  <c:v>15277</c:v>
                </c:pt>
                <c:pt idx="124">
                  <c:v>13264</c:v>
                </c:pt>
                <c:pt idx="125">
                  <c:v>12581</c:v>
                </c:pt>
                <c:pt idx="126">
                  <c:v>12288</c:v>
                </c:pt>
                <c:pt idx="127">
                  <c:v>12605</c:v>
                </c:pt>
                <c:pt idx="128">
                  <c:v>12733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7-4E1F-A6AF-1F6E283E4AF3}"/>
            </c:ext>
          </c:extLst>
        </c:ser>
        <c:ser>
          <c:idx val="1"/>
          <c:order val="1"/>
          <c:tx>
            <c:strRef>
              <c:f>' Data vše'!$M$2:$M$3</c:f>
              <c:strCache>
                <c:ptCount val="2"/>
                <c:pt idx="0">
                  <c:v>bakalář.</c:v>
                </c:pt>
                <c:pt idx="1">
                  <c:v>vzděl.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vše'!$M$4:$M$140</c:f>
              <c:numCache>
                <c:formatCode>#,##0</c:formatCode>
                <c:ptCount val="137"/>
                <c:pt idx="0">
                  <c:v>2027</c:v>
                </c:pt>
                <c:pt idx="1">
                  <c:v>1451</c:v>
                </c:pt>
                <c:pt idx="2">
                  <c:v>1199</c:v>
                </c:pt>
                <c:pt idx="3">
                  <c:v>1262</c:v>
                </c:pt>
                <c:pt idx="4">
                  <c:v>1349</c:v>
                </c:pt>
                <c:pt idx="5">
                  <c:v>1119</c:v>
                </c:pt>
                <c:pt idx="6">
                  <c:v>1042</c:v>
                </c:pt>
                <c:pt idx="7">
                  <c:v>1114</c:v>
                </c:pt>
                <c:pt idx="8">
                  <c:v>1336</c:v>
                </c:pt>
                <c:pt idx="9">
                  <c:v>1239</c:v>
                </c:pt>
                <c:pt idx="10">
                  <c:v>1199</c:v>
                </c:pt>
                <c:pt idx="11">
                  <c:v>1376</c:v>
                </c:pt>
                <c:pt idx="12">
                  <c:v>1565</c:v>
                </c:pt>
                <c:pt idx="13">
                  <c:v>1473</c:v>
                </c:pt>
                <c:pt idx="14">
                  <c:v>1457</c:v>
                </c:pt>
                <c:pt idx="15">
                  <c:v>1621</c:v>
                </c:pt>
                <c:pt idx="16">
                  <c:v>1840</c:v>
                </c:pt>
                <c:pt idx="17">
                  <c:v>1624</c:v>
                </c:pt>
                <c:pt idx="18">
                  <c:v>1642</c:v>
                </c:pt>
                <c:pt idx="19">
                  <c:v>1767</c:v>
                </c:pt>
                <c:pt idx="20">
                  <c:v>1953</c:v>
                </c:pt>
                <c:pt idx="21">
                  <c:v>1742</c:v>
                </c:pt>
                <c:pt idx="22">
                  <c:v>1695</c:v>
                </c:pt>
                <c:pt idx="23">
                  <c:v>1840</c:v>
                </c:pt>
                <c:pt idx="24">
                  <c:v>2143</c:v>
                </c:pt>
                <c:pt idx="25">
                  <c:v>1961</c:v>
                </c:pt>
                <c:pt idx="26">
                  <c:v>1898</c:v>
                </c:pt>
                <c:pt idx="27">
                  <c:v>2036</c:v>
                </c:pt>
                <c:pt idx="28">
                  <c:v>2239</c:v>
                </c:pt>
                <c:pt idx="29">
                  <c:v>1904</c:v>
                </c:pt>
                <c:pt idx="30">
                  <c:v>1746</c:v>
                </c:pt>
                <c:pt idx="31">
                  <c:v>1824</c:v>
                </c:pt>
                <c:pt idx="32">
                  <c:v>2190</c:v>
                </c:pt>
                <c:pt idx="33">
                  <c:v>1793</c:v>
                </c:pt>
                <c:pt idx="34">
                  <c:v>1790</c:v>
                </c:pt>
                <c:pt idx="35">
                  <c:v>1905</c:v>
                </c:pt>
                <c:pt idx="36">
                  <c:v>2498</c:v>
                </c:pt>
                <c:pt idx="37">
                  <c:v>2441</c:v>
                </c:pt>
                <c:pt idx="38">
                  <c:v>2844</c:v>
                </c:pt>
                <c:pt idx="39">
                  <c:v>3210</c:v>
                </c:pt>
                <c:pt idx="40">
                  <c:v>4252</c:v>
                </c:pt>
                <c:pt idx="41">
                  <c:v>4150</c:v>
                </c:pt>
                <c:pt idx="42">
                  <c:v>4247</c:v>
                </c:pt>
                <c:pt idx="43">
                  <c:v>4305</c:v>
                </c:pt>
                <c:pt idx="44">
                  <c:v>5433</c:v>
                </c:pt>
                <c:pt idx="45">
                  <c:v>5334</c:v>
                </c:pt>
                <c:pt idx="46">
                  <c:v>5128</c:v>
                </c:pt>
                <c:pt idx="47">
                  <c:v>5186</c:v>
                </c:pt>
                <c:pt idx="48">
                  <c:v>6311</c:v>
                </c:pt>
                <c:pt idx="49">
                  <c:v>6152</c:v>
                </c:pt>
                <c:pt idx="50">
                  <c:v>5800</c:v>
                </c:pt>
                <c:pt idx="51">
                  <c:v>5470</c:v>
                </c:pt>
                <c:pt idx="52">
                  <c:v>7014</c:v>
                </c:pt>
                <c:pt idx="53">
                  <c:v>6917</c:v>
                </c:pt>
                <c:pt idx="54">
                  <c:v>7338</c:v>
                </c:pt>
                <c:pt idx="55">
                  <c:v>7451</c:v>
                </c:pt>
                <c:pt idx="56">
                  <c:v>8715</c:v>
                </c:pt>
                <c:pt idx="57">
                  <c:v>8646</c:v>
                </c:pt>
                <c:pt idx="58">
                  <c:v>8575</c:v>
                </c:pt>
                <c:pt idx="59">
                  <c:v>8385</c:v>
                </c:pt>
                <c:pt idx="60">
                  <c:v>8104</c:v>
                </c:pt>
                <c:pt idx="61">
                  <c:v>8444</c:v>
                </c:pt>
                <c:pt idx="62">
                  <c:v>10008</c:v>
                </c:pt>
                <c:pt idx="63">
                  <c:v>10366</c:v>
                </c:pt>
                <c:pt idx="64">
                  <c:v>9363</c:v>
                </c:pt>
                <c:pt idx="65">
                  <c:v>9162</c:v>
                </c:pt>
                <c:pt idx="66">
                  <c:v>8619</c:v>
                </c:pt>
                <c:pt idx="67">
                  <c:v>8476</c:v>
                </c:pt>
                <c:pt idx="68">
                  <c:v>8334</c:v>
                </c:pt>
                <c:pt idx="69">
                  <c:v>8297</c:v>
                </c:pt>
                <c:pt idx="70">
                  <c:v>8191</c:v>
                </c:pt>
                <c:pt idx="71">
                  <c:v>7825</c:v>
                </c:pt>
                <c:pt idx="72">
                  <c:v>7529</c:v>
                </c:pt>
                <c:pt idx="73">
                  <c:v>7633</c:v>
                </c:pt>
                <c:pt idx="74">
                  <c:v>8996</c:v>
                </c:pt>
                <c:pt idx="75">
                  <c:v>9160</c:v>
                </c:pt>
                <c:pt idx="76">
                  <c:v>8351</c:v>
                </c:pt>
                <c:pt idx="77">
                  <c:v>8085</c:v>
                </c:pt>
                <c:pt idx="78">
                  <c:v>7876</c:v>
                </c:pt>
                <c:pt idx="79">
                  <c:v>7965</c:v>
                </c:pt>
                <c:pt idx="80">
                  <c:v>7917</c:v>
                </c:pt>
                <c:pt idx="81">
                  <c:v>7792</c:v>
                </c:pt>
                <c:pt idx="82">
                  <c:v>7597</c:v>
                </c:pt>
                <c:pt idx="83">
                  <c:v>7227</c:v>
                </c:pt>
                <c:pt idx="84">
                  <c:v>6978</c:v>
                </c:pt>
                <c:pt idx="85">
                  <c:v>7066</c:v>
                </c:pt>
                <c:pt idx="86">
                  <c:v>8196</c:v>
                </c:pt>
                <c:pt idx="87">
                  <c:v>8483</c:v>
                </c:pt>
                <c:pt idx="88">
                  <c:v>7328</c:v>
                </c:pt>
                <c:pt idx="89">
                  <c:v>6987</c:v>
                </c:pt>
                <c:pt idx="90">
                  <c:v>6678</c:v>
                </c:pt>
                <c:pt idx="91">
                  <c:v>6613</c:v>
                </c:pt>
                <c:pt idx="92">
                  <c:v>6503</c:v>
                </c:pt>
                <c:pt idx="93">
                  <c:v>6302</c:v>
                </c:pt>
                <c:pt idx="94">
                  <c:v>5943</c:v>
                </c:pt>
                <c:pt idx="95">
                  <c:v>5595</c:v>
                </c:pt>
                <c:pt idx="96">
                  <c:v>5395</c:v>
                </c:pt>
                <c:pt idx="97">
                  <c:v>5409</c:v>
                </c:pt>
                <c:pt idx="98">
                  <c:v>6314</c:v>
                </c:pt>
                <c:pt idx="99">
                  <c:v>6422</c:v>
                </c:pt>
                <c:pt idx="100">
                  <c:v>5431</c:v>
                </c:pt>
                <c:pt idx="101">
                  <c:v>5249</c:v>
                </c:pt>
                <c:pt idx="102">
                  <c:v>4946</c:v>
                </c:pt>
                <c:pt idx="103">
                  <c:v>4849</c:v>
                </c:pt>
                <c:pt idx="104">
                  <c:v>4730</c:v>
                </c:pt>
                <c:pt idx="105">
                  <c:v>4606</c:v>
                </c:pt>
                <c:pt idx="106">
                  <c:v>4517</c:v>
                </c:pt>
                <c:pt idx="107">
                  <c:v>4278</c:v>
                </c:pt>
                <c:pt idx="108">
                  <c:v>4106</c:v>
                </c:pt>
                <c:pt idx="109">
                  <c:v>4184</c:v>
                </c:pt>
                <c:pt idx="110">
                  <c:v>4986</c:v>
                </c:pt>
                <c:pt idx="111">
                  <c:v>5318</c:v>
                </c:pt>
                <c:pt idx="112">
                  <c:v>4704</c:v>
                </c:pt>
                <c:pt idx="113">
                  <c:v>4415</c:v>
                </c:pt>
                <c:pt idx="114">
                  <c:v>4183</c:v>
                </c:pt>
                <c:pt idx="115">
                  <c:v>4306</c:v>
                </c:pt>
                <c:pt idx="116">
                  <c:v>4383</c:v>
                </c:pt>
                <c:pt idx="117">
                  <c:v>4267</c:v>
                </c:pt>
                <c:pt idx="118">
                  <c:v>4152</c:v>
                </c:pt>
                <c:pt idx="119">
                  <c:v>4037</c:v>
                </c:pt>
                <c:pt idx="120">
                  <c:v>3931</c:v>
                </c:pt>
                <c:pt idx="121">
                  <c:v>4007</c:v>
                </c:pt>
                <c:pt idx="122">
                  <c:v>4909</c:v>
                </c:pt>
                <c:pt idx="123">
                  <c:v>5049</c:v>
                </c:pt>
                <c:pt idx="124">
                  <c:v>4396</c:v>
                </c:pt>
                <c:pt idx="125">
                  <c:v>4105</c:v>
                </c:pt>
                <c:pt idx="126">
                  <c:v>3996</c:v>
                </c:pt>
                <c:pt idx="127">
                  <c:v>4173</c:v>
                </c:pt>
                <c:pt idx="128">
                  <c:v>4211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7-4E1F-A6AF-1F6E283E4AF3}"/>
            </c:ext>
          </c:extLst>
        </c:ser>
        <c:ser>
          <c:idx val="3"/>
          <c:order val="3"/>
          <c:tx>
            <c:strRef>
              <c:f>' Data vše'!$P$2:$P$3</c:f>
              <c:strCache>
                <c:ptCount val="2"/>
                <c:pt idx="0">
                  <c:v>VŠ</c:v>
                </c:pt>
                <c:pt idx="1">
                  <c:v>Bc+ Mgr+ PhD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vše'!$P$4:$P$140</c:f>
              <c:numCache>
                <c:formatCode>#,##0</c:formatCode>
                <c:ptCount val="137"/>
                <c:pt idx="0">
                  <c:v>16942</c:v>
                </c:pt>
                <c:pt idx="1">
                  <c:v>14410</c:v>
                </c:pt>
                <c:pt idx="2">
                  <c:v>13479</c:v>
                </c:pt>
                <c:pt idx="3">
                  <c:v>15201</c:v>
                </c:pt>
                <c:pt idx="4">
                  <c:v>15365</c:v>
                </c:pt>
                <c:pt idx="5">
                  <c:v>13368</c:v>
                </c:pt>
                <c:pt idx="6">
                  <c:v>12348</c:v>
                </c:pt>
                <c:pt idx="7">
                  <c:v>13673</c:v>
                </c:pt>
                <c:pt idx="8">
                  <c:v>14856</c:v>
                </c:pt>
                <c:pt idx="9">
                  <c:v>14448</c:v>
                </c:pt>
                <c:pt idx="10">
                  <c:v>13839</c:v>
                </c:pt>
                <c:pt idx="11">
                  <c:v>15515</c:v>
                </c:pt>
                <c:pt idx="12">
                  <c:v>17261</c:v>
                </c:pt>
                <c:pt idx="13">
                  <c:v>16140</c:v>
                </c:pt>
                <c:pt idx="14">
                  <c:v>15415</c:v>
                </c:pt>
                <c:pt idx="15">
                  <c:v>17345</c:v>
                </c:pt>
                <c:pt idx="16">
                  <c:v>18667</c:v>
                </c:pt>
                <c:pt idx="17">
                  <c:v>17104</c:v>
                </c:pt>
                <c:pt idx="18">
                  <c:v>17023</c:v>
                </c:pt>
                <c:pt idx="19">
                  <c:v>18347</c:v>
                </c:pt>
                <c:pt idx="20">
                  <c:v>19478</c:v>
                </c:pt>
                <c:pt idx="21">
                  <c:v>17753</c:v>
                </c:pt>
                <c:pt idx="22">
                  <c:v>16519</c:v>
                </c:pt>
                <c:pt idx="23">
                  <c:v>17271</c:v>
                </c:pt>
                <c:pt idx="24">
                  <c:v>18604</c:v>
                </c:pt>
                <c:pt idx="25">
                  <c:v>17102</c:v>
                </c:pt>
                <c:pt idx="26">
                  <c:v>15953</c:v>
                </c:pt>
                <c:pt idx="27">
                  <c:v>16424</c:v>
                </c:pt>
                <c:pt idx="28">
                  <c:v>17617</c:v>
                </c:pt>
                <c:pt idx="29">
                  <c:v>15582</c:v>
                </c:pt>
                <c:pt idx="30">
                  <c:v>14333</c:v>
                </c:pt>
                <c:pt idx="31">
                  <c:v>14457</c:v>
                </c:pt>
                <c:pt idx="32">
                  <c:v>16071</c:v>
                </c:pt>
                <c:pt idx="33">
                  <c:v>13980</c:v>
                </c:pt>
                <c:pt idx="34">
                  <c:v>13277</c:v>
                </c:pt>
                <c:pt idx="35">
                  <c:v>13717</c:v>
                </c:pt>
                <c:pt idx="36">
                  <c:v>16351</c:v>
                </c:pt>
                <c:pt idx="37">
                  <c:v>15998</c:v>
                </c:pt>
                <c:pt idx="38">
                  <c:v>17989</c:v>
                </c:pt>
                <c:pt idx="39">
                  <c:v>20918</c:v>
                </c:pt>
                <c:pt idx="40">
                  <c:v>25696</c:v>
                </c:pt>
                <c:pt idx="41">
                  <c:v>25222</c:v>
                </c:pt>
                <c:pt idx="42">
                  <c:v>24842</c:v>
                </c:pt>
                <c:pt idx="43">
                  <c:v>24891</c:v>
                </c:pt>
                <c:pt idx="44">
                  <c:v>28623</c:v>
                </c:pt>
                <c:pt idx="45">
                  <c:v>28700</c:v>
                </c:pt>
                <c:pt idx="46">
                  <c:v>27029</c:v>
                </c:pt>
                <c:pt idx="47">
                  <c:v>26879</c:v>
                </c:pt>
                <c:pt idx="48">
                  <c:v>29961</c:v>
                </c:pt>
                <c:pt idx="49">
                  <c:v>28526</c:v>
                </c:pt>
                <c:pt idx="50">
                  <c:v>27789</c:v>
                </c:pt>
                <c:pt idx="51">
                  <c:v>27622</c:v>
                </c:pt>
                <c:pt idx="52">
                  <c:v>32166</c:v>
                </c:pt>
                <c:pt idx="53">
                  <c:v>31405</c:v>
                </c:pt>
                <c:pt idx="54">
                  <c:v>32404</c:v>
                </c:pt>
                <c:pt idx="55">
                  <c:v>33005</c:v>
                </c:pt>
                <c:pt idx="56">
                  <c:v>37583</c:v>
                </c:pt>
                <c:pt idx="57">
                  <c:v>36936</c:v>
                </c:pt>
                <c:pt idx="58">
                  <c:v>35764</c:v>
                </c:pt>
                <c:pt idx="59">
                  <c:v>34633</c:v>
                </c:pt>
                <c:pt idx="60">
                  <c:v>33652</c:v>
                </c:pt>
                <c:pt idx="61">
                  <c:v>35057</c:v>
                </c:pt>
                <c:pt idx="62">
                  <c:v>41244</c:v>
                </c:pt>
                <c:pt idx="63">
                  <c:v>41366</c:v>
                </c:pt>
                <c:pt idx="64">
                  <c:v>37203</c:v>
                </c:pt>
                <c:pt idx="65">
                  <c:v>35909</c:v>
                </c:pt>
                <c:pt idx="66">
                  <c:v>34592</c:v>
                </c:pt>
                <c:pt idx="67">
                  <c:v>34367</c:v>
                </c:pt>
                <c:pt idx="68">
                  <c:v>34165</c:v>
                </c:pt>
                <c:pt idx="69">
                  <c:v>33675</c:v>
                </c:pt>
                <c:pt idx="70">
                  <c:v>32859</c:v>
                </c:pt>
                <c:pt idx="71">
                  <c:v>31602</c:v>
                </c:pt>
                <c:pt idx="72">
                  <c:v>30257</c:v>
                </c:pt>
                <c:pt idx="73">
                  <c:v>30886</c:v>
                </c:pt>
                <c:pt idx="74">
                  <c:v>37128</c:v>
                </c:pt>
                <c:pt idx="75">
                  <c:v>37070</c:v>
                </c:pt>
                <c:pt idx="76">
                  <c:v>33222</c:v>
                </c:pt>
                <c:pt idx="77">
                  <c:v>31763</c:v>
                </c:pt>
                <c:pt idx="78">
                  <c:v>30811</c:v>
                </c:pt>
                <c:pt idx="79">
                  <c:v>31120</c:v>
                </c:pt>
                <c:pt idx="80">
                  <c:v>31132</c:v>
                </c:pt>
                <c:pt idx="81">
                  <c:v>30639</c:v>
                </c:pt>
                <c:pt idx="82">
                  <c:v>29639</c:v>
                </c:pt>
                <c:pt idx="83">
                  <c:v>28366</c:v>
                </c:pt>
                <c:pt idx="84">
                  <c:v>27464</c:v>
                </c:pt>
                <c:pt idx="85">
                  <c:v>28206</c:v>
                </c:pt>
                <c:pt idx="86">
                  <c:v>33556</c:v>
                </c:pt>
                <c:pt idx="87">
                  <c:v>33538</c:v>
                </c:pt>
                <c:pt idx="88">
                  <c:v>29195</c:v>
                </c:pt>
                <c:pt idx="89">
                  <c:v>27812</c:v>
                </c:pt>
                <c:pt idx="90">
                  <c:v>26481</c:v>
                </c:pt>
                <c:pt idx="91">
                  <c:v>26395</c:v>
                </c:pt>
                <c:pt idx="92">
                  <c:v>25884</c:v>
                </c:pt>
                <c:pt idx="93">
                  <c:v>25072</c:v>
                </c:pt>
                <c:pt idx="94">
                  <c:v>23836</c:v>
                </c:pt>
                <c:pt idx="95">
                  <c:v>22683</c:v>
                </c:pt>
                <c:pt idx="96">
                  <c:v>21973</c:v>
                </c:pt>
                <c:pt idx="97">
                  <c:v>22611</c:v>
                </c:pt>
                <c:pt idx="98">
                  <c:v>26529</c:v>
                </c:pt>
                <c:pt idx="99">
                  <c:v>26394</c:v>
                </c:pt>
                <c:pt idx="100">
                  <c:v>22594</c:v>
                </c:pt>
                <c:pt idx="101">
                  <c:v>21238</c:v>
                </c:pt>
                <c:pt idx="102">
                  <c:v>20085</c:v>
                </c:pt>
                <c:pt idx="103">
                  <c:v>19899</c:v>
                </c:pt>
                <c:pt idx="104">
                  <c:v>19631</c:v>
                </c:pt>
                <c:pt idx="105">
                  <c:v>19013</c:v>
                </c:pt>
                <c:pt idx="106">
                  <c:v>18317</c:v>
                </c:pt>
                <c:pt idx="107">
                  <c:v>17629</c:v>
                </c:pt>
                <c:pt idx="108">
                  <c:v>17220</c:v>
                </c:pt>
                <c:pt idx="109">
                  <c:v>17958</c:v>
                </c:pt>
                <c:pt idx="110">
                  <c:v>21554</c:v>
                </c:pt>
                <c:pt idx="111">
                  <c:v>22100</c:v>
                </c:pt>
                <c:pt idx="112">
                  <c:v>19298</c:v>
                </c:pt>
                <c:pt idx="113">
                  <c:v>18204</c:v>
                </c:pt>
                <c:pt idx="114">
                  <c:v>17559</c:v>
                </c:pt>
                <c:pt idx="115">
                  <c:v>17837</c:v>
                </c:pt>
                <c:pt idx="116">
                  <c:v>18162</c:v>
                </c:pt>
                <c:pt idx="117">
                  <c:v>17696</c:v>
                </c:pt>
                <c:pt idx="118">
                  <c:v>17088</c:v>
                </c:pt>
                <c:pt idx="119">
                  <c:v>16477</c:v>
                </c:pt>
                <c:pt idx="120">
                  <c:v>16299</c:v>
                </c:pt>
                <c:pt idx="121">
                  <c:v>16961</c:v>
                </c:pt>
                <c:pt idx="122">
                  <c:v>20637</c:v>
                </c:pt>
                <c:pt idx="123">
                  <c:v>20836</c:v>
                </c:pt>
                <c:pt idx="124">
                  <c:v>18119</c:v>
                </c:pt>
                <c:pt idx="125">
                  <c:v>17121</c:v>
                </c:pt>
                <c:pt idx="126">
                  <c:v>16708</c:v>
                </c:pt>
                <c:pt idx="127">
                  <c:v>17194</c:v>
                </c:pt>
                <c:pt idx="128">
                  <c:v>17405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6-462C-9563-02FCB006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444383"/>
        <c:axId val="1908440639"/>
      </c:scatterChart>
      <c:scatterChart>
        <c:scatterStyle val="lineMarker"/>
        <c:varyColors val="0"/>
        <c:ser>
          <c:idx val="2"/>
          <c:order val="2"/>
          <c:tx>
            <c:strRef>
              <c:f>' Data vše'!$Q$3</c:f>
              <c:strCache>
                <c:ptCount val="1"/>
                <c:pt idx="0">
                  <c:v>Všichni, osa vpravo</c:v>
                </c:pt>
              </c:strCache>
            </c:strRef>
          </c:tx>
          <c:spPr>
            <a:ln w="50800" cap="rnd">
              <a:solidFill>
                <a:srgbClr val="00B0F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 Data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vše'!$Q$4:$Q$140</c:f>
              <c:numCache>
                <c:formatCode>#,##0</c:formatCode>
                <c:ptCount val="137"/>
                <c:pt idx="0">
                  <c:v>469840</c:v>
                </c:pt>
                <c:pt idx="1">
                  <c:v>487623</c:v>
                </c:pt>
                <c:pt idx="2">
                  <c:v>493442</c:v>
                </c:pt>
                <c:pt idx="3">
                  <c:v>451396</c:v>
                </c:pt>
                <c:pt idx="4">
                  <c:v>458272</c:v>
                </c:pt>
                <c:pt idx="5">
                  <c:v>457369</c:v>
                </c:pt>
                <c:pt idx="6">
                  <c:v>451516</c:v>
                </c:pt>
                <c:pt idx="7">
                  <c:v>420242</c:v>
                </c:pt>
                <c:pt idx="8">
                  <c:v>440472</c:v>
                </c:pt>
                <c:pt idx="9">
                  <c:v>461923</c:v>
                </c:pt>
                <c:pt idx="10">
                  <c:v>471673</c:v>
                </c:pt>
                <c:pt idx="11">
                  <c:v>454303</c:v>
                </c:pt>
                <c:pt idx="12">
                  <c:v>492903</c:v>
                </c:pt>
                <c:pt idx="13">
                  <c:v>514435</c:v>
                </c:pt>
                <c:pt idx="14">
                  <c:v>528195</c:v>
                </c:pt>
                <c:pt idx="15">
                  <c:v>500996</c:v>
                </c:pt>
                <c:pt idx="16">
                  <c:v>529407</c:v>
                </c:pt>
                <c:pt idx="17">
                  <c:v>542420</c:v>
                </c:pt>
                <c:pt idx="18">
                  <c:v>559822</c:v>
                </c:pt>
                <c:pt idx="19">
                  <c:v>517526</c:v>
                </c:pt>
                <c:pt idx="20">
                  <c:v>530239</c:v>
                </c:pt>
                <c:pt idx="21">
                  <c:v>541675</c:v>
                </c:pt>
                <c:pt idx="22">
                  <c:v>540456</c:v>
                </c:pt>
                <c:pt idx="23">
                  <c:v>489744</c:v>
                </c:pt>
                <c:pt idx="24">
                  <c:v>503396</c:v>
                </c:pt>
                <c:pt idx="25">
                  <c:v>510416</c:v>
                </c:pt>
                <c:pt idx="26">
                  <c:v>514759</c:v>
                </c:pt>
                <c:pt idx="27">
                  <c:v>451106</c:v>
                </c:pt>
                <c:pt idx="28">
                  <c:v>454182</c:v>
                </c:pt>
                <c:pt idx="29">
                  <c:v>448545</c:v>
                </c:pt>
                <c:pt idx="30">
                  <c:v>430474</c:v>
                </c:pt>
                <c:pt idx="31">
                  <c:v>370791</c:v>
                </c:pt>
                <c:pt idx="32">
                  <c:v>364978</c:v>
                </c:pt>
                <c:pt idx="33">
                  <c:v>352378</c:v>
                </c:pt>
                <c:pt idx="34">
                  <c:v>336297</c:v>
                </c:pt>
                <c:pt idx="35">
                  <c:v>297880</c:v>
                </c:pt>
                <c:pt idx="36">
                  <c:v>314558</c:v>
                </c:pt>
                <c:pt idx="37">
                  <c:v>352250</c:v>
                </c:pt>
                <c:pt idx="38">
                  <c:v>448912</c:v>
                </c:pt>
                <c:pt idx="39">
                  <c:v>463555</c:v>
                </c:pt>
                <c:pt idx="40">
                  <c:v>500812</c:v>
                </c:pt>
                <c:pt idx="41">
                  <c:v>539136</c:v>
                </c:pt>
                <c:pt idx="42">
                  <c:v>572824</c:v>
                </c:pt>
                <c:pt idx="43">
                  <c:v>500500</c:v>
                </c:pt>
                <c:pt idx="44">
                  <c:v>500481</c:v>
                </c:pt>
                <c:pt idx="45">
                  <c:v>561551</c:v>
                </c:pt>
                <c:pt idx="46">
                  <c:v>547762</c:v>
                </c:pt>
                <c:pt idx="47">
                  <c:v>478775</c:v>
                </c:pt>
                <c:pt idx="48">
                  <c:v>475114</c:v>
                </c:pt>
                <c:pt idx="49">
                  <c:v>508451</c:v>
                </c:pt>
                <c:pt idx="50">
                  <c:v>525180</c:v>
                </c:pt>
                <c:pt idx="51">
                  <c:v>474586</c:v>
                </c:pt>
                <c:pt idx="52">
                  <c:v>493185</c:v>
                </c:pt>
                <c:pt idx="53">
                  <c:v>545311</c:v>
                </c:pt>
                <c:pt idx="54">
                  <c:v>587768</c:v>
                </c:pt>
                <c:pt idx="55">
                  <c:v>540473</c:v>
                </c:pt>
                <c:pt idx="56">
                  <c:v>557058</c:v>
                </c:pt>
                <c:pt idx="57">
                  <c:v>596833</c:v>
                </c:pt>
                <c:pt idx="58">
                  <c:v>608315</c:v>
                </c:pt>
                <c:pt idx="59">
                  <c:v>574908</c:v>
                </c:pt>
                <c:pt idx="60">
                  <c:v>549973</c:v>
                </c:pt>
                <c:pt idx="61">
                  <c:v>537179</c:v>
                </c:pt>
                <c:pt idx="62">
                  <c:v>538864</c:v>
                </c:pt>
                <c:pt idx="63">
                  <c:v>535225</c:v>
                </c:pt>
                <c:pt idx="64">
                  <c:v>529098</c:v>
                </c:pt>
                <c:pt idx="65">
                  <c:v>519638</c:v>
                </c:pt>
                <c:pt idx="66">
                  <c:v>517508</c:v>
                </c:pt>
                <c:pt idx="67">
                  <c:v>541914</c:v>
                </c:pt>
                <c:pt idx="68">
                  <c:v>556191</c:v>
                </c:pt>
                <c:pt idx="69">
                  <c:v>545617</c:v>
                </c:pt>
                <c:pt idx="70">
                  <c:v>525315</c:v>
                </c:pt>
                <c:pt idx="71">
                  <c:v>491585</c:v>
                </c:pt>
                <c:pt idx="72">
                  <c:v>465689</c:v>
                </c:pt>
                <c:pt idx="73">
                  <c:v>451395</c:v>
                </c:pt>
                <c:pt idx="74">
                  <c:v>456341</c:v>
                </c:pt>
                <c:pt idx="75">
                  <c:v>450666</c:v>
                </c:pt>
                <c:pt idx="76">
                  <c:v>441892</c:v>
                </c:pt>
                <c:pt idx="77">
                  <c:v>430432</c:v>
                </c:pt>
                <c:pt idx="78">
                  <c:v>431364</c:v>
                </c:pt>
                <c:pt idx="79">
                  <c:v>453118</c:v>
                </c:pt>
                <c:pt idx="80">
                  <c:v>467403</c:v>
                </c:pt>
                <c:pt idx="81">
                  <c:v>461254</c:v>
                </c:pt>
                <c:pt idx="82">
                  <c:v>443109</c:v>
                </c:pt>
                <c:pt idx="83">
                  <c:v>414960</c:v>
                </c:pt>
                <c:pt idx="84">
                  <c:v>394789</c:v>
                </c:pt>
                <c:pt idx="85">
                  <c:v>384328</c:v>
                </c:pt>
                <c:pt idx="86">
                  <c:v>392666</c:v>
                </c:pt>
                <c:pt idx="87">
                  <c:v>388474</c:v>
                </c:pt>
                <c:pt idx="88">
                  <c:v>378258</c:v>
                </c:pt>
                <c:pt idx="89">
                  <c:v>366244</c:v>
                </c:pt>
                <c:pt idx="90">
                  <c:v>362755</c:v>
                </c:pt>
                <c:pt idx="91">
                  <c:v>356373</c:v>
                </c:pt>
                <c:pt idx="92">
                  <c:v>389416</c:v>
                </c:pt>
                <c:pt idx="93">
                  <c:v>380208</c:v>
                </c:pt>
                <c:pt idx="94">
                  <c:v>356112</c:v>
                </c:pt>
                <c:pt idx="95">
                  <c:v>327199</c:v>
                </c:pt>
                <c:pt idx="96">
                  <c:v>308521</c:v>
                </c:pt>
                <c:pt idx="97">
                  <c:v>297439</c:v>
                </c:pt>
                <c:pt idx="98">
                  <c:v>303074</c:v>
                </c:pt>
                <c:pt idx="99">
                  <c:v>296826</c:v>
                </c:pt>
                <c:pt idx="100">
                  <c:v>284915</c:v>
                </c:pt>
                <c:pt idx="101">
                  <c:v>271173</c:v>
                </c:pt>
                <c:pt idx="102">
                  <c:v>265469</c:v>
                </c:pt>
                <c:pt idx="103">
                  <c:v>280620</c:v>
                </c:pt>
                <c:pt idx="104">
                  <c:v>289228</c:v>
                </c:pt>
                <c:pt idx="105">
                  <c:v>280899</c:v>
                </c:pt>
                <c:pt idx="106">
                  <c:v>263608</c:v>
                </c:pt>
                <c:pt idx="107">
                  <c:v>242798</c:v>
                </c:pt>
                <c:pt idx="108">
                  <c:v>229632</c:v>
                </c:pt>
                <c:pt idx="109">
                  <c:v>223786</c:v>
                </c:pt>
                <c:pt idx="110">
                  <c:v>231565</c:v>
                </c:pt>
                <c:pt idx="111">
                  <c:v>230499</c:v>
                </c:pt>
                <c:pt idx="112">
                  <c:v>224331</c:v>
                </c:pt>
                <c:pt idx="113">
                  <c:v>215622</c:v>
                </c:pt>
                <c:pt idx="114">
                  <c:v>215010</c:v>
                </c:pt>
                <c:pt idx="115">
                  <c:v>231534</c:v>
                </c:pt>
                <c:pt idx="116">
                  <c:v>245057</c:v>
                </c:pt>
                <c:pt idx="117">
                  <c:v>241417</c:v>
                </c:pt>
                <c:pt idx="118">
                  <c:v>227053</c:v>
                </c:pt>
                <c:pt idx="119">
                  <c:v>209828</c:v>
                </c:pt>
                <c:pt idx="120">
                  <c:v>200675</c:v>
                </c:pt>
                <c:pt idx="121">
                  <c:v>195723</c:v>
                </c:pt>
                <c:pt idx="122">
                  <c:v>205120</c:v>
                </c:pt>
                <c:pt idx="123">
                  <c:v>204789</c:v>
                </c:pt>
                <c:pt idx="124">
                  <c:v>201907</c:v>
                </c:pt>
                <c:pt idx="125">
                  <c:v>196518</c:v>
                </c:pt>
                <c:pt idx="126">
                  <c:v>197289</c:v>
                </c:pt>
                <c:pt idx="127">
                  <c:v>215532</c:v>
                </c:pt>
                <c:pt idx="128">
                  <c:v>230022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7-4E1F-A6AF-1F6E283E4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020943"/>
        <c:axId val="1911099807"/>
      </c:scatterChart>
      <c:valAx>
        <c:axId val="1908444383"/>
        <c:scaling>
          <c:orientation val="minMax"/>
          <c:max val="44100"/>
          <c:min val="3652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5]m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08440639"/>
        <c:crosses val="autoZero"/>
        <c:crossBetween val="midCat"/>
        <c:majorUnit val="366"/>
      </c:valAx>
      <c:valAx>
        <c:axId val="1908440639"/>
        <c:scaling>
          <c:orientation val="minMax"/>
          <c:max val="4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08444383"/>
        <c:crosses val="autoZero"/>
        <c:crossBetween val="midCat"/>
        <c:majorUnit val="2000"/>
      </c:valAx>
      <c:valAx>
        <c:axId val="191109980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6020943"/>
        <c:crosses val="max"/>
        <c:crossBetween val="midCat"/>
      </c:valAx>
      <c:valAx>
        <c:axId val="185602094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19110998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618393914019803E-3"/>
          <c:y val="0.94263296448133538"/>
          <c:w val="0.99683816060859798"/>
          <c:h val="4.4380009251125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936253136675034E-2"/>
          <c:y val="3.7970057700228807E-2"/>
          <c:w val="0.92468983587191111"/>
          <c:h val="0.69858121694149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'% složení vše'!$D$2:$D$3</c:f>
              <c:strCache>
                <c:ptCount val="2"/>
                <c:pt idx="0">
                  <c:v>zákl.</c:v>
                </c:pt>
                <c:pt idx="1">
                  <c:v>vzděl.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vše'!$D$4:$D$140</c:f>
              <c:numCache>
                <c:formatCode>0.0%</c:formatCode>
                <c:ptCount val="137"/>
                <c:pt idx="0">
                  <c:v>0.28297931210624894</c:v>
                </c:pt>
                <c:pt idx="1">
                  <c:v>0.2936941038466192</c:v>
                </c:pt>
                <c:pt idx="2">
                  <c:v>0.30061283798298483</c:v>
                </c:pt>
                <c:pt idx="3">
                  <c:v>0.30613474643107164</c:v>
                </c:pt>
                <c:pt idx="4">
                  <c:v>0.29669715801969138</c:v>
                </c:pt>
                <c:pt idx="5">
                  <c:v>0.3091530033736436</c:v>
                </c:pt>
                <c:pt idx="6">
                  <c:v>0.31806624792919852</c:v>
                </c:pt>
                <c:pt idx="7">
                  <c:v>0.32113163367773806</c:v>
                </c:pt>
                <c:pt idx="8">
                  <c:v>0.30703427232605024</c:v>
                </c:pt>
                <c:pt idx="9">
                  <c:v>0.31443119307763417</c:v>
                </c:pt>
                <c:pt idx="10">
                  <c:v>0.32149391633610575</c:v>
                </c:pt>
                <c:pt idx="11">
                  <c:v>0.32331065390279173</c:v>
                </c:pt>
                <c:pt idx="12">
                  <c:v>0.3029865916823391</c:v>
                </c:pt>
                <c:pt idx="13">
                  <c:v>0.30875815214750163</c:v>
                </c:pt>
                <c:pt idx="14">
                  <c:v>0.31381592025672339</c:v>
                </c:pt>
                <c:pt idx="15">
                  <c:v>0.31685682121214542</c:v>
                </c:pt>
                <c:pt idx="16">
                  <c:v>0.30141082380852541</c:v>
                </c:pt>
                <c:pt idx="17">
                  <c:v>0.30753475166844879</c:v>
                </c:pt>
                <c:pt idx="18">
                  <c:v>0.30829978100181843</c:v>
                </c:pt>
                <c:pt idx="19">
                  <c:v>0.31227803047576352</c:v>
                </c:pt>
                <c:pt idx="20">
                  <c:v>0.29795054682888283</c:v>
                </c:pt>
                <c:pt idx="21">
                  <c:v>0.29971661974431163</c:v>
                </c:pt>
                <c:pt idx="22">
                  <c:v>0.30231693236822238</c:v>
                </c:pt>
                <c:pt idx="23">
                  <c:v>0.31062963507465124</c:v>
                </c:pt>
                <c:pt idx="24">
                  <c:v>0.29605717963591288</c:v>
                </c:pt>
                <c:pt idx="25">
                  <c:v>0.30024333093006489</c:v>
                </c:pt>
                <c:pt idx="26">
                  <c:v>0.3048591671053833</c:v>
                </c:pt>
                <c:pt idx="27">
                  <c:v>0.31521416252499412</c:v>
                </c:pt>
                <c:pt idx="28">
                  <c:v>0.30097405885746242</c:v>
                </c:pt>
                <c:pt idx="29">
                  <c:v>0.30741843070371982</c:v>
                </c:pt>
                <c:pt idx="30">
                  <c:v>0.31490868205745293</c:v>
                </c:pt>
                <c:pt idx="31">
                  <c:v>0.32258064516129031</c:v>
                </c:pt>
                <c:pt idx="32">
                  <c:v>0.3049416677169583</c:v>
                </c:pt>
                <c:pt idx="33">
                  <c:v>0.31111476879941424</c:v>
                </c:pt>
                <c:pt idx="34">
                  <c:v>0.31341938821934184</c:v>
                </c:pt>
                <c:pt idx="35">
                  <c:v>0.31508325500201423</c:v>
                </c:pt>
                <c:pt idx="36">
                  <c:v>0.2935293332231258</c:v>
                </c:pt>
                <c:pt idx="37">
                  <c:v>0.29567352732434349</c:v>
                </c:pt>
                <c:pt idx="38">
                  <c:v>0.28464153330719605</c:v>
                </c:pt>
                <c:pt idx="39">
                  <c:v>0.28089007776854957</c:v>
                </c:pt>
                <c:pt idx="40">
                  <c:v>0.26283914922166401</c:v>
                </c:pt>
                <c:pt idx="41">
                  <c:v>0.26169649216524216</c:v>
                </c:pt>
                <c:pt idx="42">
                  <c:v>0.26259025459827101</c:v>
                </c:pt>
                <c:pt idx="43">
                  <c:v>0.27707892107892107</c:v>
                </c:pt>
                <c:pt idx="44">
                  <c:v>0.26672740823327956</c:v>
                </c:pt>
                <c:pt idx="45">
                  <c:v>0.25760260421582365</c:v>
                </c:pt>
                <c:pt idx="46">
                  <c:v>0.26485590457169356</c:v>
                </c:pt>
                <c:pt idx="47">
                  <c:v>0.28168555166832021</c:v>
                </c:pt>
                <c:pt idx="48">
                  <c:v>0.27877519921534621</c:v>
                </c:pt>
                <c:pt idx="49">
                  <c:v>0.26868862486257278</c:v>
                </c:pt>
                <c:pt idx="50">
                  <c:v>0.27210480216306793</c:v>
                </c:pt>
                <c:pt idx="51">
                  <c:v>0.28624527482900886</c:v>
                </c:pt>
                <c:pt idx="52">
                  <c:v>0.27822216815191053</c:v>
                </c:pt>
                <c:pt idx="53">
                  <c:v>0.26962595656423582</c:v>
                </c:pt>
                <c:pt idx="54">
                  <c:v>0.27160035932544813</c:v>
                </c:pt>
                <c:pt idx="55">
                  <c:v>0.28306131851174804</c:v>
                </c:pt>
                <c:pt idx="56">
                  <c:v>0.27661751559083614</c:v>
                </c:pt>
                <c:pt idx="57">
                  <c:v>0.27020791410662615</c:v>
                </c:pt>
                <c:pt idx="58">
                  <c:v>0.26745353969571684</c:v>
                </c:pt>
                <c:pt idx="59">
                  <c:v>0.27402993174560103</c:v>
                </c:pt>
                <c:pt idx="60">
                  <c:v>0.27905006245761155</c:v>
                </c:pt>
                <c:pt idx="61">
                  <c:v>0.27910063498386944</c:v>
                </c:pt>
                <c:pt idx="62">
                  <c:v>0.27459804329107157</c:v>
                </c:pt>
                <c:pt idx="63">
                  <c:v>0.27282171049558596</c:v>
                </c:pt>
                <c:pt idx="64">
                  <c:v>0.27497552438300654</c:v>
                </c:pt>
                <c:pt idx="65">
                  <c:v>0.27642897555606016</c:v>
                </c:pt>
                <c:pt idx="66">
                  <c:v>0.2779860407955046</c:v>
                </c:pt>
                <c:pt idx="67">
                  <c:v>0.27145820185490688</c:v>
                </c:pt>
                <c:pt idx="68">
                  <c:v>0.26906224660233624</c:v>
                </c:pt>
                <c:pt idx="69">
                  <c:v>0.27241819811332857</c:v>
                </c:pt>
                <c:pt idx="70">
                  <c:v>0.27493218354701465</c:v>
                </c:pt>
                <c:pt idx="71">
                  <c:v>0.28083240945106136</c:v>
                </c:pt>
                <c:pt idx="72">
                  <c:v>0.28584527442134128</c:v>
                </c:pt>
                <c:pt idx="73">
                  <c:v>0.28554813411756885</c:v>
                </c:pt>
                <c:pt idx="74">
                  <c:v>0.27688943136820932</c:v>
                </c:pt>
                <c:pt idx="75">
                  <c:v>0.27501963760301423</c:v>
                </c:pt>
                <c:pt idx="76">
                  <c:v>0.27712427470965756</c:v>
                </c:pt>
                <c:pt idx="77">
                  <c:v>0.27722381235595867</c:v>
                </c:pt>
                <c:pt idx="78">
                  <c:v>0.27768195769697979</c:v>
                </c:pt>
                <c:pt idx="79">
                  <c:v>0.26940443769614097</c:v>
                </c:pt>
                <c:pt idx="80">
                  <c:v>0.26646598331632448</c:v>
                </c:pt>
                <c:pt idx="81">
                  <c:v>0.26955213396523392</c:v>
                </c:pt>
                <c:pt idx="82">
                  <c:v>0.27533631679789849</c:v>
                </c:pt>
                <c:pt idx="83">
                  <c:v>0.28382012724117989</c:v>
                </c:pt>
                <c:pt idx="84">
                  <c:v>0.28812606227630455</c:v>
                </c:pt>
                <c:pt idx="85">
                  <c:v>0.28674725755084202</c:v>
                </c:pt>
                <c:pt idx="86">
                  <c:v>0.27819571849867319</c:v>
                </c:pt>
                <c:pt idx="87">
                  <c:v>0.27609569752415863</c:v>
                </c:pt>
                <c:pt idx="88">
                  <c:v>0.28121546669204617</c:v>
                </c:pt>
                <c:pt idx="89">
                  <c:v>0.28265855549852009</c:v>
                </c:pt>
                <c:pt idx="90">
                  <c:v>0.28277211892324022</c:v>
                </c:pt>
                <c:pt idx="91">
                  <c:v>0.29391115488547115</c:v>
                </c:pt>
                <c:pt idx="92">
                  <c:v>0.27038180249399102</c:v>
                </c:pt>
                <c:pt idx="93">
                  <c:v>0.27078862096536632</c:v>
                </c:pt>
                <c:pt idx="94">
                  <c:v>0.27536561531203668</c:v>
                </c:pt>
                <c:pt idx="95">
                  <c:v>0.28141895299191011</c:v>
                </c:pt>
                <c:pt idx="96">
                  <c:v>0.28324165940081875</c:v>
                </c:pt>
                <c:pt idx="97">
                  <c:v>0.2792303632005218</c:v>
                </c:pt>
                <c:pt idx="98">
                  <c:v>0.26970310881170934</c:v>
                </c:pt>
                <c:pt idx="99">
                  <c:v>0.26614919178239105</c:v>
                </c:pt>
                <c:pt idx="100">
                  <c:v>0.2719196953477353</c:v>
                </c:pt>
                <c:pt idx="101">
                  <c:v>0.27371456597817628</c:v>
                </c:pt>
                <c:pt idx="102">
                  <c:v>0.27382481570352846</c:v>
                </c:pt>
                <c:pt idx="103">
                  <c:v>0.26594683201482433</c:v>
                </c:pt>
                <c:pt idx="104">
                  <c:v>0.26133016167176071</c:v>
                </c:pt>
                <c:pt idx="105">
                  <c:v>0.26405932381389752</c:v>
                </c:pt>
                <c:pt idx="106">
                  <c:v>0.26871339261327426</c:v>
                </c:pt>
                <c:pt idx="107">
                  <c:v>0.2753852997141657</c:v>
                </c:pt>
                <c:pt idx="108">
                  <c:v>0.27703020484949831</c:v>
                </c:pt>
                <c:pt idx="109">
                  <c:v>0.27276505232677645</c:v>
                </c:pt>
                <c:pt idx="110">
                  <c:v>0.26096776283117051</c:v>
                </c:pt>
                <c:pt idx="111">
                  <c:v>0.25676467143024484</c:v>
                </c:pt>
                <c:pt idx="112">
                  <c:v>0.26205918932292016</c:v>
                </c:pt>
                <c:pt idx="113">
                  <c:v>0.26284423667343776</c:v>
                </c:pt>
                <c:pt idx="114">
                  <c:v>0.26206222966373655</c:v>
                </c:pt>
                <c:pt idx="115">
                  <c:v>0.25303843064085618</c:v>
                </c:pt>
                <c:pt idx="116">
                  <c:v>0.24801984844342337</c:v>
                </c:pt>
                <c:pt idx="117">
                  <c:v>0.25225646909703958</c:v>
                </c:pt>
                <c:pt idx="118">
                  <c:v>0.26067041615834191</c:v>
                </c:pt>
                <c:pt idx="119">
                  <c:v>0.26719503593419375</c:v>
                </c:pt>
                <c:pt idx="120">
                  <c:v>0.26874299240064781</c:v>
                </c:pt>
                <c:pt idx="121">
                  <c:v>0.26543635648339747</c:v>
                </c:pt>
                <c:pt idx="122">
                  <c:v>0.253320007800312</c:v>
                </c:pt>
                <c:pt idx="123">
                  <c:v>0.25074588967180855</c:v>
                </c:pt>
                <c:pt idx="124">
                  <c:v>0.25917873080180481</c:v>
                </c:pt>
                <c:pt idx="125">
                  <c:v>0.26403688211766863</c:v>
                </c:pt>
                <c:pt idx="126">
                  <c:v>0.26606653183907869</c:v>
                </c:pt>
                <c:pt idx="127">
                  <c:v>0.2592004899504482</c:v>
                </c:pt>
                <c:pt idx="128">
                  <c:v>0.25821008425281061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7-4A55-9CF9-B09F921D4448}"/>
            </c:ext>
          </c:extLst>
        </c:ser>
        <c:ser>
          <c:idx val="1"/>
          <c:order val="1"/>
          <c:tx>
            <c:strRef>
              <c:f>'% složení vše'!$G$2:$G$3</c:f>
              <c:strCache>
                <c:ptCount val="2"/>
                <c:pt idx="0">
                  <c:v>str.odb.vzd.</c:v>
                </c:pt>
                <c:pt idx="1">
                  <c:v>s výuč.lis.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vše'!$G$4:$G$140</c:f>
              <c:numCache>
                <c:formatCode>0.0%</c:formatCode>
                <c:ptCount val="137"/>
                <c:pt idx="0">
                  <c:v>0.3867955048527158</c:v>
                </c:pt>
                <c:pt idx="1">
                  <c:v>0.40648615836414609</c:v>
                </c:pt>
                <c:pt idx="2">
                  <c:v>0.41319344522760526</c:v>
                </c:pt>
                <c:pt idx="3">
                  <c:v>0.394713289439871</c:v>
                </c:pt>
                <c:pt idx="4">
                  <c:v>0.39929997905174219</c:v>
                </c:pt>
                <c:pt idx="5">
                  <c:v>0.40987474008951197</c:v>
                </c:pt>
                <c:pt idx="6">
                  <c:v>0.41267640570876779</c:v>
                </c:pt>
                <c:pt idx="7">
                  <c:v>0.39272847549745149</c:v>
                </c:pt>
                <c:pt idx="8">
                  <c:v>0.38939138015583286</c:v>
                </c:pt>
                <c:pt idx="9">
                  <c:v>0.40171197364062844</c:v>
                </c:pt>
                <c:pt idx="10">
                  <c:v>0.40332179285225145</c:v>
                </c:pt>
                <c:pt idx="11">
                  <c:v>0.38918519138108265</c:v>
                </c:pt>
                <c:pt idx="12">
                  <c:v>0.39050482549304832</c:v>
                </c:pt>
                <c:pt idx="13">
                  <c:v>0.4044981387347284</c:v>
                </c:pt>
                <c:pt idx="14">
                  <c:v>0.40925983774931607</c:v>
                </c:pt>
                <c:pt idx="15">
                  <c:v>0.39445225111577736</c:v>
                </c:pt>
                <c:pt idx="16">
                  <c:v>0.39606389790841451</c:v>
                </c:pt>
                <c:pt idx="17">
                  <c:v>0.40670329265145089</c:v>
                </c:pt>
                <c:pt idx="18">
                  <c:v>0.41156653364819534</c:v>
                </c:pt>
                <c:pt idx="19">
                  <c:v>0.39472026526203513</c:v>
                </c:pt>
                <c:pt idx="20">
                  <c:v>0.39284549042978734</c:v>
                </c:pt>
                <c:pt idx="21">
                  <c:v>0.4094798541560899</c:v>
                </c:pt>
                <c:pt idx="22">
                  <c:v>0.41628180647453261</c:v>
                </c:pt>
                <c:pt idx="23">
                  <c:v>0.39832443072298995</c:v>
                </c:pt>
                <c:pt idx="24">
                  <c:v>0.39493162440702745</c:v>
                </c:pt>
                <c:pt idx="25">
                  <c:v>0.40985000470204697</c:v>
                </c:pt>
                <c:pt idx="26">
                  <c:v>0.41504859555636714</c:v>
                </c:pt>
                <c:pt idx="27">
                  <c:v>0.3932623374550549</c:v>
                </c:pt>
                <c:pt idx="28">
                  <c:v>0.38806029301029105</c:v>
                </c:pt>
                <c:pt idx="29">
                  <c:v>0.40055289881728701</c:v>
                </c:pt>
                <c:pt idx="30">
                  <c:v>0.40068157426464779</c:v>
                </c:pt>
                <c:pt idx="31">
                  <c:v>0.38427847493601519</c:v>
                </c:pt>
                <c:pt idx="32">
                  <c:v>0.37799264613209566</c:v>
                </c:pt>
                <c:pt idx="33">
                  <c:v>0.39682954100426249</c:v>
                </c:pt>
                <c:pt idx="34">
                  <c:v>0.38992319289199723</c:v>
                </c:pt>
                <c:pt idx="35">
                  <c:v>0.37486236068215389</c:v>
                </c:pt>
                <c:pt idx="36">
                  <c:v>0.37053262037525669</c:v>
                </c:pt>
                <c:pt idx="37">
                  <c:v>0.39255358410220015</c:v>
                </c:pt>
                <c:pt idx="38">
                  <c:v>0.41375815304558577</c:v>
                </c:pt>
                <c:pt idx="39">
                  <c:v>0.40568217363635384</c:v>
                </c:pt>
                <c:pt idx="40">
                  <c:v>0.39938539811346374</c:v>
                </c:pt>
                <c:pt idx="41">
                  <c:v>0.41696343779677114</c:v>
                </c:pt>
                <c:pt idx="42">
                  <c:v>0.42333945505076603</c:v>
                </c:pt>
                <c:pt idx="43">
                  <c:v>0.39635764235764237</c:v>
                </c:pt>
                <c:pt idx="44">
                  <c:v>0.3841644338146703</c:v>
                </c:pt>
                <c:pt idx="45">
                  <c:v>0.41379322626083831</c:v>
                </c:pt>
                <c:pt idx="46">
                  <c:v>0.41035157604945216</c:v>
                </c:pt>
                <c:pt idx="47">
                  <c:v>0.38023288601117433</c:v>
                </c:pt>
                <c:pt idx="48">
                  <c:v>0.36967127889306567</c:v>
                </c:pt>
                <c:pt idx="49">
                  <c:v>0.39573528225925408</c:v>
                </c:pt>
                <c:pt idx="50">
                  <c:v>0.40525153280779924</c:v>
                </c:pt>
                <c:pt idx="51">
                  <c:v>0.38500714306785283</c:v>
                </c:pt>
                <c:pt idx="52">
                  <c:v>0.3814025162971299</c:v>
                </c:pt>
                <c:pt idx="53">
                  <c:v>0.41008525410270469</c:v>
                </c:pt>
                <c:pt idx="54">
                  <c:v>0.41448836956077906</c:v>
                </c:pt>
                <c:pt idx="55">
                  <c:v>0.38895374977103386</c:v>
                </c:pt>
                <c:pt idx="56">
                  <c:v>0.38178968796785973</c:v>
                </c:pt>
                <c:pt idx="57">
                  <c:v>0.40371259632091389</c:v>
                </c:pt>
                <c:pt idx="58">
                  <c:v>0.39513903158725333</c:v>
                </c:pt>
                <c:pt idx="59">
                  <c:v>0.38336394692716053</c:v>
                </c:pt>
                <c:pt idx="60">
                  <c:v>0.37538570075258237</c:v>
                </c:pt>
                <c:pt idx="61">
                  <c:v>0.37042028820933059</c:v>
                </c:pt>
                <c:pt idx="62">
                  <c:v>0.36599030553163692</c:v>
                </c:pt>
                <c:pt idx="63">
                  <c:v>0.36352562006632727</c:v>
                </c:pt>
                <c:pt idx="64">
                  <c:v>0.36380972901050468</c:v>
                </c:pt>
                <c:pt idx="65">
                  <c:v>0.36442869844006787</c:v>
                </c:pt>
                <c:pt idx="66">
                  <c:v>0.36951119596218801</c:v>
                </c:pt>
                <c:pt idx="67">
                  <c:v>0.38501681078547517</c:v>
                </c:pt>
                <c:pt idx="68">
                  <c:v>0.39231127436438201</c:v>
                </c:pt>
                <c:pt idx="69">
                  <c:v>0.38764371344734494</c:v>
                </c:pt>
                <c:pt idx="70">
                  <c:v>0.38295118167194919</c:v>
                </c:pt>
                <c:pt idx="71">
                  <c:v>0.3714169472217419</c:v>
                </c:pt>
                <c:pt idx="72">
                  <c:v>0.36359029309260044</c:v>
                </c:pt>
                <c:pt idx="73">
                  <c:v>0.35902258554038036</c:v>
                </c:pt>
                <c:pt idx="74">
                  <c:v>0.35221906425239019</c:v>
                </c:pt>
                <c:pt idx="75">
                  <c:v>0.35106264950096078</c:v>
                </c:pt>
                <c:pt idx="76">
                  <c:v>0.35191177934880014</c:v>
                </c:pt>
                <c:pt idx="77">
                  <c:v>0.35215783213144003</c:v>
                </c:pt>
                <c:pt idx="78">
                  <c:v>0.3580178225350284</c:v>
                </c:pt>
                <c:pt idx="79">
                  <c:v>0.37387832749967997</c:v>
                </c:pt>
                <c:pt idx="80">
                  <c:v>0.38181398065480965</c:v>
                </c:pt>
                <c:pt idx="81">
                  <c:v>0.37959128809723058</c:v>
                </c:pt>
                <c:pt idx="82">
                  <c:v>0.37250879580419266</c:v>
                </c:pt>
                <c:pt idx="83">
                  <c:v>0.35909003277424328</c:v>
                </c:pt>
                <c:pt idx="84">
                  <c:v>0.35168913014293712</c:v>
                </c:pt>
                <c:pt idx="85">
                  <c:v>0.34810370308694655</c:v>
                </c:pt>
                <c:pt idx="86">
                  <c:v>0.34250737267805209</c:v>
                </c:pt>
                <c:pt idx="87">
                  <c:v>0.34187616159640027</c:v>
                </c:pt>
                <c:pt idx="88">
                  <c:v>0.34373099841906846</c:v>
                </c:pt>
                <c:pt idx="89">
                  <c:v>0.34451622415657324</c:v>
                </c:pt>
                <c:pt idx="90">
                  <c:v>0.35066642775426943</c:v>
                </c:pt>
                <c:pt idx="91">
                  <c:v>0.32410143304908062</c:v>
                </c:pt>
                <c:pt idx="92">
                  <c:v>0.37806356184645729</c:v>
                </c:pt>
                <c:pt idx="93">
                  <c:v>0.37733030341286877</c:v>
                </c:pt>
                <c:pt idx="94">
                  <c:v>0.36768488565395158</c:v>
                </c:pt>
                <c:pt idx="95">
                  <c:v>0.35285865788098375</c:v>
                </c:pt>
                <c:pt idx="96">
                  <c:v>0.34527309324162697</c:v>
                </c:pt>
                <c:pt idx="97">
                  <c:v>0.3421003970562031</c:v>
                </c:pt>
                <c:pt idx="98">
                  <c:v>0.33748523462916646</c:v>
                </c:pt>
                <c:pt idx="99">
                  <c:v>0.33642942329849812</c:v>
                </c:pt>
                <c:pt idx="100">
                  <c:v>0.33726901005563065</c:v>
                </c:pt>
                <c:pt idx="101">
                  <c:v>0.33722752633927416</c:v>
                </c:pt>
                <c:pt idx="102">
                  <c:v>0.34372374928899418</c:v>
                </c:pt>
                <c:pt idx="103">
                  <c:v>0.36303898510441168</c:v>
                </c:pt>
                <c:pt idx="104">
                  <c:v>0.37269904711853624</c:v>
                </c:pt>
                <c:pt idx="105">
                  <c:v>0.37077027686107816</c:v>
                </c:pt>
                <c:pt idx="106">
                  <c:v>0.36187065642924343</c:v>
                </c:pt>
                <c:pt idx="107">
                  <c:v>0.3453240965741069</c:v>
                </c:pt>
                <c:pt idx="108">
                  <c:v>0.33800167224080269</c:v>
                </c:pt>
                <c:pt idx="109">
                  <c:v>0.3344757938387567</c:v>
                </c:pt>
                <c:pt idx="110">
                  <c:v>0.32932437976378121</c:v>
                </c:pt>
                <c:pt idx="111">
                  <c:v>0.32852637104716287</c:v>
                </c:pt>
                <c:pt idx="112">
                  <c:v>0.32772109070971023</c:v>
                </c:pt>
                <c:pt idx="113">
                  <c:v>0.32790253313669293</c:v>
                </c:pt>
                <c:pt idx="114">
                  <c:v>0.33405423003581231</c:v>
                </c:pt>
                <c:pt idx="115">
                  <c:v>0.35253569670113244</c:v>
                </c:pt>
                <c:pt idx="116">
                  <c:v>0.36124248644192986</c:v>
                </c:pt>
                <c:pt idx="117">
                  <c:v>0.35767572291926419</c:v>
                </c:pt>
                <c:pt idx="118">
                  <c:v>0.34467723394978267</c:v>
                </c:pt>
                <c:pt idx="119">
                  <c:v>0.33002745105514991</c:v>
                </c:pt>
                <c:pt idx="120">
                  <c:v>0.32616419583904321</c:v>
                </c:pt>
                <c:pt idx="121">
                  <c:v>0.32474466465361762</c:v>
                </c:pt>
                <c:pt idx="122">
                  <c:v>0.32150936037441497</c:v>
                </c:pt>
                <c:pt idx="123">
                  <c:v>0.32227805204381094</c:v>
                </c:pt>
                <c:pt idx="124">
                  <c:v>0.32444145076693726</c:v>
                </c:pt>
                <c:pt idx="125">
                  <c:v>0.32518649691122442</c:v>
                </c:pt>
                <c:pt idx="126">
                  <c:v>0.33094090395308406</c:v>
                </c:pt>
                <c:pt idx="127">
                  <c:v>0.350713583133827</c:v>
                </c:pt>
                <c:pt idx="128">
                  <c:v>0.35975689281894774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97-4A55-9CF9-B09F921D4448}"/>
            </c:ext>
          </c:extLst>
        </c:ser>
        <c:ser>
          <c:idx val="2"/>
          <c:order val="2"/>
          <c:tx>
            <c:strRef>
              <c:f>'% složení vše'!$I$3</c:f>
              <c:strCache>
                <c:ptCount val="1"/>
                <c:pt idx="0">
                  <c:v>ÚSV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vše'!$I$4:$I$140</c:f>
              <c:numCache>
                <c:formatCode>0.0%</c:formatCode>
                <c:ptCount val="137"/>
                <c:pt idx="0">
                  <c:v>3.596117827345479E-2</c:v>
                </c:pt>
                <c:pt idx="1">
                  <c:v>3.3653047538774829E-2</c:v>
                </c:pt>
                <c:pt idx="2">
                  <c:v>3.4464030220370381E-2</c:v>
                </c:pt>
                <c:pt idx="3">
                  <c:v>3.6723852227312601E-2</c:v>
                </c:pt>
                <c:pt idx="4">
                  <c:v>3.308733677815795E-2</c:v>
                </c:pt>
                <c:pt idx="5">
                  <c:v>3.1287647391930802E-2</c:v>
                </c:pt>
                <c:pt idx="6">
                  <c:v>3.1310075390462357E-2</c:v>
                </c:pt>
                <c:pt idx="7">
                  <c:v>3.3254648512047819E-2</c:v>
                </c:pt>
                <c:pt idx="8">
                  <c:v>3.2610472402332044E-2</c:v>
                </c:pt>
                <c:pt idx="9">
                  <c:v>3.1083102595021249E-2</c:v>
                </c:pt>
                <c:pt idx="10">
                  <c:v>3.1986142942250245E-2</c:v>
                </c:pt>
                <c:pt idx="11">
                  <c:v>3.3338983013539422E-2</c:v>
                </c:pt>
                <c:pt idx="12">
                  <c:v>3.0661205145840052E-2</c:v>
                </c:pt>
                <c:pt idx="13">
                  <c:v>2.9288442660394414E-2</c:v>
                </c:pt>
                <c:pt idx="14">
                  <c:v>2.9642461590889728E-2</c:v>
                </c:pt>
                <c:pt idx="15">
                  <c:v>3.1491269391372388E-2</c:v>
                </c:pt>
                <c:pt idx="16">
                  <c:v>2.9720045258185102E-2</c:v>
                </c:pt>
                <c:pt idx="17">
                  <c:v>2.8929611739980089E-2</c:v>
                </c:pt>
                <c:pt idx="18">
                  <c:v>2.9704084512577212E-2</c:v>
                </c:pt>
                <c:pt idx="19">
                  <c:v>3.1501798943434724E-2</c:v>
                </c:pt>
                <c:pt idx="20">
                  <c:v>3.0365552137809552E-2</c:v>
                </c:pt>
                <c:pt idx="21">
                  <c:v>2.9154013015184381E-2</c:v>
                </c:pt>
                <c:pt idx="22">
                  <c:v>2.9641635951862873E-2</c:v>
                </c:pt>
                <c:pt idx="23">
                  <c:v>3.1234685876702931E-2</c:v>
                </c:pt>
                <c:pt idx="24">
                  <c:v>2.9521490039650693E-2</c:v>
                </c:pt>
                <c:pt idx="25">
                  <c:v>2.8849017272185824E-2</c:v>
                </c:pt>
                <c:pt idx="26">
                  <c:v>2.8801827651386377E-2</c:v>
                </c:pt>
                <c:pt idx="27">
                  <c:v>3.0986065359361215E-2</c:v>
                </c:pt>
                <c:pt idx="28">
                  <c:v>2.8981773826351552E-2</c:v>
                </c:pt>
                <c:pt idx="29">
                  <c:v>2.8579072333879543E-2</c:v>
                </c:pt>
                <c:pt idx="30">
                  <c:v>2.8961098695856197E-2</c:v>
                </c:pt>
                <c:pt idx="31">
                  <c:v>3.0467298289332805E-2</c:v>
                </c:pt>
                <c:pt idx="32">
                  <c:v>2.8982568812366771E-2</c:v>
                </c:pt>
                <c:pt idx="33">
                  <c:v>2.8713483815675213E-2</c:v>
                </c:pt>
                <c:pt idx="34">
                  <c:v>2.9212273674757729E-2</c:v>
                </c:pt>
                <c:pt idx="35">
                  <c:v>3.0696924936215925E-2</c:v>
                </c:pt>
                <c:pt idx="36">
                  <c:v>2.9072539881357332E-2</c:v>
                </c:pt>
                <c:pt idx="37">
                  <c:v>2.7775727466288147E-2</c:v>
                </c:pt>
                <c:pt idx="38">
                  <c:v>2.6998609972555869E-2</c:v>
                </c:pt>
                <c:pt idx="39">
                  <c:v>2.800314957232691E-2</c:v>
                </c:pt>
                <c:pt idx="40">
                  <c:v>2.6678673833694082E-2</c:v>
                </c:pt>
                <c:pt idx="41">
                  <c:v>2.5939651590693256E-2</c:v>
                </c:pt>
                <c:pt idx="42">
                  <c:v>2.6172087761685964E-2</c:v>
                </c:pt>
                <c:pt idx="43">
                  <c:v>2.8559440559440558E-2</c:v>
                </c:pt>
                <c:pt idx="44">
                  <c:v>2.7645405120274295E-2</c:v>
                </c:pt>
                <c:pt idx="45">
                  <c:v>2.6524750200783188E-2</c:v>
                </c:pt>
                <c:pt idx="46">
                  <c:v>2.7245409502667215E-2</c:v>
                </c:pt>
                <c:pt idx="47">
                  <c:v>2.9867892016082712E-2</c:v>
                </c:pt>
                <c:pt idx="48">
                  <c:v>2.7835424761215203E-2</c:v>
                </c:pt>
                <c:pt idx="49">
                  <c:v>2.7208128216878322E-2</c:v>
                </c:pt>
                <c:pt idx="50">
                  <c:v>2.5417951940287141E-2</c:v>
                </c:pt>
                <c:pt idx="51">
                  <c:v>2.5354730228030326E-2</c:v>
                </c:pt>
                <c:pt idx="52">
                  <c:v>2.3204274258138428E-2</c:v>
                </c:pt>
                <c:pt idx="53">
                  <c:v>2.1904931314424246E-2</c:v>
                </c:pt>
                <c:pt idx="54">
                  <c:v>2.2149895877284914E-2</c:v>
                </c:pt>
                <c:pt idx="55">
                  <c:v>2.3747717277273796E-2</c:v>
                </c:pt>
                <c:pt idx="56">
                  <c:v>2.2516506360199477E-2</c:v>
                </c:pt>
                <c:pt idx="57">
                  <c:v>2.1846982321687976E-2</c:v>
                </c:pt>
                <c:pt idx="58">
                  <c:v>2.6923551120718706E-2</c:v>
                </c:pt>
                <c:pt idx="59">
                  <c:v>2.8392368865975078E-2</c:v>
                </c:pt>
                <c:pt idx="60">
                  <c:v>2.9154158476870681E-2</c:v>
                </c:pt>
                <c:pt idx="61">
                  <c:v>2.9398021888420806E-2</c:v>
                </c:pt>
                <c:pt idx="62">
                  <c:v>2.9233721310015143E-2</c:v>
                </c:pt>
                <c:pt idx="63">
                  <c:v>2.867579055537391E-2</c:v>
                </c:pt>
                <c:pt idx="64">
                  <c:v>2.7771792749169341E-2</c:v>
                </c:pt>
                <c:pt idx="65">
                  <c:v>2.8006034970498694E-2</c:v>
                </c:pt>
                <c:pt idx="66">
                  <c:v>2.7798604079550461E-2</c:v>
                </c:pt>
                <c:pt idx="67">
                  <c:v>2.7019047302708547E-2</c:v>
                </c:pt>
                <c:pt idx="68">
                  <c:v>2.6559221562376955E-2</c:v>
                </c:pt>
                <c:pt idx="69">
                  <c:v>2.7277375888214626E-2</c:v>
                </c:pt>
                <c:pt idx="70">
                  <c:v>2.8076487440868811E-2</c:v>
                </c:pt>
                <c:pt idx="71">
                  <c:v>2.9209597526368786E-2</c:v>
                </c:pt>
                <c:pt idx="72">
                  <c:v>2.9826772803308647E-2</c:v>
                </c:pt>
                <c:pt idx="73">
                  <c:v>2.9947163792244044E-2</c:v>
                </c:pt>
                <c:pt idx="74">
                  <c:v>2.976063952176114E-2</c:v>
                </c:pt>
                <c:pt idx="75">
                  <c:v>2.9423120448403031E-2</c:v>
                </c:pt>
                <c:pt idx="76">
                  <c:v>2.8452653589564871E-2</c:v>
                </c:pt>
                <c:pt idx="77">
                  <c:v>2.865957921344138E-2</c:v>
                </c:pt>
                <c:pt idx="78">
                  <c:v>2.8344970836694763E-2</c:v>
                </c:pt>
                <c:pt idx="79">
                  <c:v>2.7207040991529801E-2</c:v>
                </c:pt>
                <c:pt idx="80">
                  <c:v>2.6837654015913464E-2</c:v>
                </c:pt>
                <c:pt idx="81">
                  <c:v>2.7449084452384153E-2</c:v>
                </c:pt>
                <c:pt idx="82">
                  <c:v>2.8322602339379249E-2</c:v>
                </c:pt>
                <c:pt idx="83">
                  <c:v>2.948235974551764E-2</c:v>
                </c:pt>
                <c:pt idx="84">
                  <c:v>3.0355455699120289E-2</c:v>
                </c:pt>
                <c:pt idx="85">
                  <c:v>3.0364688495243645E-2</c:v>
                </c:pt>
                <c:pt idx="86">
                  <c:v>2.9834515848074446E-2</c:v>
                </c:pt>
                <c:pt idx="87">
                  <c:v>2.9561823957330476E-2</c:v>
                </c:pt>
                <c:pt idx="88">
                  <c:v>2.8353663372618691E-2</c:v>
                </c:pt>
                <c:pt idx="89">
                  <c:v>2.8590229464509998E-2</c:v>
                </c:pt>
                <c:pt idx="90">
                  <c:v>2.8203608496092405E-2</c:v>
                </c:pt>
                <c:pt idx="91">
                  <c:v>2.9236221599279407E-2</c:v>
                </c:pt>
                <c:pt idx="92">
                  <c:v>2.6724633810629249E-2</c:v>
                </c:pt>
                <c:pt idx="93">
                  <c:v>2.7095694988006565E-2</c:v>
                </c:pt>
                <c:pt idx="94">
                  <c:v>2.831412589297749E-2</c:v>
                </c:pt>
                <c:pt idx="95">
                  <c:v>2.9517205125932536E-2</c:v>
                </c:pt>
                <c:pt idx="96">
                  <c:v>3.0305878692212199E-2</c:v>
                </c:pt>
                <c:pt idx="97">
                  <c:v>3.0470113199681279E-2</c:v>
                </c:pt>
                <c:pt idx="98">
                  <c:v>3.0144453169852908E-2</c:v>
                </c:pt>
                <c:pt idx="99">
                  <c:v>2.9785126639849609E-2</c:v>
                </c:pt>
                <c:pt idx="100">
                  <c:v>2.8573434182124494E-2</c:v>
                </c:pt>
                <c:pt idx="101">
                  <c:v>2.8343529776194532E-2</c:v>
                </c:pt>
                <c:pt idx="102">
                  <c:v>2.805223962119871E-2</c:v>
                </c:pt>
                <c:pt idx="103">
                  <c:v>2.6879766231915046E-2</c:v>
                </c:pt>
                <c:pt idx="104">
                  <c:v>2.6252644972132713E-2</c:v>
                </c:pt>
                <c:pt idx="105">
                  <c:v>2.6468588353821123E-2</c:v>
                </c:pt>
                <c:pt idx="106">
                  <c:v>2.7320870383296409E-2</c:v>
                </c:pt>
                <c:pt idx="107">
                  <c:v>2.8398092241286997E-2</c:v>
                </c:pt>
                <c:pt idx="108">
                  <c:v>2.9329535953177256E-2</c:v>
                </c:pt>
                <c:pt idx="109">
                  <c:v>2.9429901781165935E-2</c:v>
                </c:pt>
                <c:pt idx="110">
                  <c:v>2.9352449636171271E-2</c:v>
                </c:pt>
                <c:pt idx="111">
                  <c:v>2.921487728797088E-2</c:v>
                </c:pt>
                <c:pt idx="112">
                  <c:v>2.8163740187490807E-2</c:v>
                </c:pt>
                <c:pt idx="113">
                  <c:v>2.8800400701227146E-2</c:v>
                </c:pt>
                <c:pt idx="114">
                  <c:v>2.8333565880656712E-2</c:v>
                </c:pt>
                <c:pt idx="115">
                  <c:v>2.7378268418461218E-2</c:v>
                </c:pt>
                <c:pt idx="116">
                  <c:v>2.6752959515541283E-2</c:v>
                </c:pt>
                <c:pt idx="117">
                  <c:v>2.6994784957148833E-2</c:v>
                </c:pt>
                <c:pt idx="118">
                  <c:v>2.8134400338247018E-2</c:v>
                </c:pt>
                <c:pt idx="119">
                  <c:v>2.920010675410336E-2</c:v>
                </c:pt>
                <c:pt idx="120">
                  <c:v>2.9998754204559611E-2</c:v>
                </c:pt>
                <c:pt idx="121">
                  <c:v>3.0098659840693223E-2</c:v>
                </c:pt>
                <c:pt idx="122">
                  <c:v>3.0284711388455537E-2</c:v>
                </c:pt>
                <c:pt idx="123">
                  <c:v>3.0240882078627272E-2</c:v>
                </c:pt>
                <c:pt idx="124">
                  <c:v>2.9092602039552863E-2</c:v>
                </c:pt>
                <c:pt idx="125">
                  <c:v>2.9513835882718123E-2</c:v>
                </c:pt>
                <c:pt idx="126">
                  <c:v>2.9281916376483232E-2</c:v>
                </c:pt>
                <c:pt idx="127">
                  <c:v>2.7865931740994377E-2</c:v>
                </c:pt>
                <c:pt idx="128">
                  <c:v>2.7432158663084402E-2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97-4A55-9CF9-B09F921D4448}"/>
            </c:ext>
          </c:extLst>
        </c:ser>
        <c:ser>
          <c:idx val="3"/>
          <c:order val="3"/>
          <c:tx>
            <c:strRef>
              <c:f>'% složení vše'!$K$2:$K$3</c:f>
              <c:strCache>
                <c:ptCount val="2"/>
                <c:pt idx="0">
                  <c:v>ÚSO</c:v>
                </c:pt>
                <c:pt idx="1">
                  <c:v>s mat.bez vyuč.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vše'!$K$4:$K$140</c:f>
              <c:numCache>
                <c:formatCode>0.0%</c:formatCode>
                <c:ptCount val="137"/>
                <c:pt idx="0">
                  <c:v>0.16030137919291673</c:v>
                </c:pt>
                <c:pt idx="1">
                  <c:v>0.14769606847913244</c:v>
                </c:pt>
                <c:pt idx="2">
                  <c:v>0.14232473117407923</c:v>
                </c:pt>
                <c:pt idx="3">
                  <c:v>0.14531143386294962</c:v>
                </c:pt>
                <c:pt idx="4">
                  <c:v>0.14552711053697368</c:v>
                </c:pt>
                <c:pt idx="5">
                  <c:v>0.13665770963926283</c:v>
                </c:pt>
                <c:pt idx="6">
                  <c:v>0.13148371264805678</c:v>
                </c:pt>
                <c:pt idx="7">
                  <c:v>0.14011688503290962</c:v>
                </c:pt>
                <c:pt idx="8">
                  <c:v>0.15149203581612453</c:v>
                </c:pt>
                <c:pt idx="9">
                  <c:v>0.1398956103073456</c:v>
                </c:pt>
                <c:pt idx="10">
                  <c:v>0.13478405590313627</c:v>
                </c:pt>
                <c:pt idx="11">
                  <c:v>0.14026981992194637</c:v>
                </c:pt>
                <c:pt idx="12">
                  <c:v>0.15173573705171201</c:v>
                </c:pt>
                <c:pt idx="13">
                  <c:v>0.14197906441046973</c:v>
                </c:pt>
                <c:pt idx="14">
                  <c:v>0.13725423375836576</c:v>
                </c:pt>
                <c:pt idx="15">
                  <c:v>0.14133446175218964</c:v>
                </c:pt>
                <c:pt idx="16">
                  <c:v>0.14888922889194892</c:v>
                </c:pt>
                <c:pt idx="17">
                  <c:v>0.14038383540429925</c:v>
                </c:pt>
                <c:pt idx="18">
                  <c:v>0.13756694092050686</c:v>
                </c:pt>
                <c:pt idx="19">
                  <c:v>0.14299764649505531</c:v>
                </c:pt>
                <c:pt idx="20">
                  <c:v>0.15114693562714171</c:v>
                </c:pt>
                <c:pt idx="21">
                  <c:v>0.14282180274149628</c:v>
                </c:pt>
                <c:pt idx="22">
                  <c:v>0.13886051778498157</c:v>
                </c:pt>
                <c:pt idx="23">
                  <c:v>0.14357501061779215</c:v>
                </c:pt>
                <c:pt idx="24">
                  <c:v>0.15279223513893633</c:v>
                </c:pt>
                <c:pt idx="25">
                  <c:v>0.1429990439171186</c:v>
                </c:pt>
                <c:pt idx="26">
                  <c:v>0.13859495414358952</c:v>
                </c:pt>
                <c:pt idx="27">
                  <c:v>0.14277353881349394</c:v>
                </c:pt>
                <c:pt idx="28">
                  <c:v>0.15213504718372811</c:v>
                </c:pt>
                <c:pt idx="29">
                  <c:v>0.14311384587945469</c:v>
                </c:pt>
                <c:pt idx="30">
                  <c:v>0.14018965140751821</c:v>
                </c:pt>
                <c:pt idx="31">
                  <c:v>0.14432389135658633</c:v>
                </c:pt>
                <c:pt idx="32">
                  <c:v>0.15507510041701145</c:v>
                </c:pt>
                <c:pt idx="33">
                  <c:v>0.14742691087411813</c:v>
                </c:pt>
                <c:pt idx="34">
                  <c:v>0.14683449450931765</c:v>
                </c:pt>
                <c:pt idx="35">
                  <c:v>0.15146031959178194</c:v>
                </c:pt>
                <c:pt idx="36">
                  <c:v>0.16137246549126075</c:v>
                </c:pt>
                <c:pt idx="37">
                  <c:v>0.14920652945351312</c:v>
                </c:pt>
                <c:pt idx="38">
                  <c:v>0.14566552019103968</c:v>
                </c:pt>
                <c:pt idx="39">
                  <c:v>0.15070272135992493</c:v>
                </c:pt>
                <c:pt idx="40">
                  <c:v>0.1599901759542503</c:v>
                </c:pt>
                <c:pt idx="41">
                  <c:v>0.15229923433048434</c:v>
                </c:pt>
                <c:pt idx="42">
                  <c:v>0.15115113891876039</c:v>
                </c:pt>
                <c:pt idx="43">
                  <c:v>0.15591008991008992</c:v>
                </c:pt>
                <c:pt idx="44">
                  <c:v>0.16440184542470143</c:v>
                </c:pt>
                <c:pt idx="45">
                  <c:v>0.15564748348769747</c:v>
                </c:pt>
                <c:pt idx="46">
                  <c:v>0.1547277832343244</c:v>
                </c:pt>
                <c:pt idx="47">
                  <c:v>0.15896611143021253</c:v>
                </c:pt>
                <c:pt idx="48">
                  <c:v>0.16184326288006667</c:v>
                </c:pt>
                <c:pt idx="49">
                  <c:v>0.15548007575951273</c:v>
                </c:pt>
                <c:pt idx="50">
                  <c:v>0.15993564111352299</c:v>
                </c:pt>
                <c:pt idx="51">
                  <c:v>0.16814233879634038</c:v>
                </c:pt>
                <c:pt idx="52">
                  <c:v>0.17475795087036305</c:v>
                </c:pt>
                <c:pt idx="53">
                  <c:v>0.168377311295756</c:v>
                </c:pt>
                <c:pt idx="54">
                  <c:v>0.16742490234242083</c:v>
                </c:pt>
                <c:pt idx="55">
                  <c:v>0.17324269667494954</c:v>
                </c:pt>
                <c:pt idx="56">
                  <c:v>0.17938527047452868</c:v>
                </c:pt>
                <c:pt idx="57">
                  <c:v>0.17228772537711554</c:v>
                </c:pt>
                <c:pt idx="58">
                  <c:v>0.16095443972284096</c:v>
                </c:pt>
                <c:pt idx="59">
                  <c:v>0.16186068031754647</c:v>
                </c:pt>
                <c:pt idx="60">
                  <c:v>0.16286435879579542</c:v>
                </c:pt>
                <c:pt idx="61">
                  <c:v>0.16359537509843089</c:v>
                </c:pt>
                <c:pt idx="62">
                  <c:v>0.16581178182250067</c:v>
                </c:pt>
                <c:pt idx="63">
                  <c:v>0.16514176281003318</c:v>
                </c:pt>
                <c:pt idx="64">
                  <c:v>0.16757198099406914</c:v>
                </c:pt>
                <c:pt idx="65">
                  <c:v>0.16683152502318921</c:v>
                </c:pt>
                <c:pt idx="66">
                  <c:v>0.16345254566112988</c:v>
                </c:pt>
                <c:pt idx="67">
                  <c:v>0.15944596375070583</c:v>
                </c:pt>
                <c:pt idx="68">
                  <c:v>0.15778752263161397</c:v>
                </c:pt>
                <c:pt idx="69">
                  <c:v>0.15786898135505309</c:v>
                </c:pt>
                <c:pt idx="70">
                  <c:v>0.15753405099797266</c:v>
                </c:pt>
                <c:pt idx="71">
                  <c:v>0.15928069408138978</c:v>
                </c:pt>
                <c:pt idx="72">
                  <c:v>0.15984702236900591</c:v>
                </c:pt>
                <c:pt idx="73">
                  <c:v>0.16022995380985611</c:v>
                </c:pt>
                <c:pt idx="74">
                  <c:v>0.1620936974762294</c:v>
                </c:pt>
                <c:pt idx="75">
                  <c:v>0.16293441262487074</c:v>
                </c:pt>
                <c:pt idx="76">
                  <c:v>0.16486381287735466</c:v>
                </c:pt>
                <c:pt idx="77">
                  <c:v>0.16412116199539067</c:v>
                </c:pt>
                <c:pt idx="78">
                  <c:v>0.16092441650207251</c:v>
                </c:pt>
                <c:pt idx="79">
                  <c:v>0.15783305893828981</c:v>
                </c:pt>
                <c:pt idx="80">
                  <c:v>0.15577991583280382</c:v>
                </c:pt>
                <c:pt idx="81">
                  <c:v>0.15456993326887139</c:v>
                </c:pt>
                <c:pt idx="82">
                  <c:v>0.15453308328199156</c:v>
                </c:pt>
                <c:pt idx="83">
                  <c:v>0.15590177366493155</c:v>
                </c:pt>
                <c:pt idx="84">
                  <c:v>0.15596179224851756</c:v>
                </c:pt>
                <c:pt idx="85">
                  <c:v>0.15672290335338565</c:v>
                </c:pt>
                <c:pt idx="86">
                  <c:v>0.15926257939317384</c:v>
                </c:pt>
                <c:pt idx="87">
                  <c:v>0.16069801325185212</c:v>
                </c:pt>
                <c:pt idx="88">
                  <c:v>0.16165685854628323</c:v>
                </c:pt>
                <c:pt idx="89">
                  <c:v>0.15979510927141469</c:v>
                </c:pt>
                <c:pt idx="90">
                  <c:v>0.15639756860691101</c:v>
                </c:pt>
                <c:pt idx="91">
                  <c:v>0.16258246275671839</c:v>
                </c:pt>
                <c:pt idx="92">
                  <c:v>0.1490026090350679</c:v>
                </c:pt>
                <c:pt idx="93">
                  <c:v>0.14774544459874595</c:v>
                </c:pt>
                <c:pt idx="94">
                  <c:v>0.14775969357954802</c:v>
                </c:pt>
                <c:pt idx="95">
                  <c:v>0.15031219533067033</c:v>
                </c:pt>
                <c:pt idx="96">
                  <c:v>0.15169793952437596</c:v>
                </c:pt>
                <c:pt idx="97">
                  <c:v>0.15324486701474924</c:v>
                </c:pt>
                <c:pt idx="98">
                  <c:v>0.15614668364821793</c:v>
                </c:pt>
                <c:pt idx="99">
                  <c:v>0.15857101466852636</c:v>
                </c:pt>
                <c:pt idx="100">
                  <c:v>0.15928259305406875</c:v>
                </c:pt>
                <c:pt idx="101">
                  <c:v>0.15862936206775749</c:v>
                </c:pt>
                <c:pt idx="102">
                  <c:v>0.15458302099303498</c:v>
                </c:pt>
                <c:pt idx="103">
                  <c:v>0.15026370180315016</c:v>
                </c:pt>
                <c:pt idx="104">
                  <c:v>0.14779343632013497</c:v>
                </c:pt>
                <c:pt idx="105">
                  <c:v>0.14642273557399635</c:v>
                </c:pt>
                <c:pt idx="106">
                  <c:v>0.14685821371126825</c:v>
                </c:pt>
                <c:pt idx="107">
                  <c:v>0.14967174358932117</c:v>
                </c:pt>
                <c:pt idx="108">
                  <c:v>0.15142053372352285</c:v>
                </c:pt>
                <c:pt idx="109">
                  <c:v>0.15328036606400758</c:v>
                </c:pt>
                <c:pt idx="110">
                  <c:v>0.15801610778830999</c:v>
                </c:pt>
                <c:pt idx="111">
                  <c:v>0.16027835261758186</c:v>
                </c:pt>
                <c:pt idx="112">
                  <c:v>0.1625455242476519</c:v>
                </c:pt>
                <c:pt idx="113">
                  <c:v>0.16104571889695857</c:v>
                </c:pt>
                <c:pt idx="114">
                  <c:v>0.15676945258360075</c:v>
                </c:pt>
                <c:pt idx="115">
                  <c:v>0.1526212132991267</c:v>
                </c:pt>
                <c:pt idx="116">
                  <c:v>0.15156065731646107</c:v>
                </c:pt>
                <c:pt idx="117">
                  <c:v>0.15021311672334592</c:v>
                </c:pt>
                <c:pt idx="118">
                  <c:v>0.14973156047266498</c:v>
                </c:pt>
                <c:pt idx="119">
                  <c:v>0.1532016699391883</c:v>
                </c:pt>
                <c:pt idx="120">
                  <c:v>0.15464806278809021</c:v>
                </c:pt>
                <c:pt idx="121">
                  <c:v>0.15743167639980993</c:v>
                </c:pt>
                <c:pt idx="122">
                  <c:v>0.16168096723868955</c:v>
                </c:pt>
                <c:pt idx="123">
                  <c:v>0.16407131242400716</c:v>
                </c:pt>
                <c:pt idx="124">
                  <c:v>0.16525430024714349</c:v>
                </c:pt>
                <c:pt idx="125">
                  <c:v>0.16251437527351184</c:v>
                </c:pt>
                <c:pt idx="126">
                  <c:v>0.1579003390964524</c:v>
                </c:pt>
                <c:pt idx="127">
                  <c:v>0.15308167696676131</c:v>
                </c:pt>
                <c:pt idx="128">
                  <c:v>0.15022041369955919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97-4A55-9CF9-B09F921D4448}"/>
            </c:ext>
          </c:extLst>
        </c:ser>
        <c:ser>
          <c:idx val="4"/>
          <c:order val="4"/>
          <c:tx>
            <c:strRef>
              <c:f>'% složení vše'!$M$2:$M$3</c:f>
              <c:strCache>
                <c:ptCount val="2"/>
                <c:pt idx="0">
                  <c:v>bakalář.</c:v>
                </c:pt>
                <c:pt idx="1">
                  <c:v>vzděl.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vše'!$M$4:$M$140</c:f>
              <c:numCache>
                <c:formatCode>0.0%</c:formatCode>
                <c:ptCount val="137"/>
                <c:pt idx="0">
                  <c:v>4.3142346330665758E-3</c:v>
                </c:pt>
                <c:pt idx="1">
                  <c:v>2.9756594746351175E-3</c:v>
                </c:pt>
                <c:pt idx="2">
                  <c:v>2.4298701772447421E-3</c:v>
                </c:pt>
                <c:pt idx="3">
                  <c:v>2.7957713404638054E-3</c:v>
                </c:pt>
                <c:pt idx="4">
                  <c:v>2.9436666433908247E-3</c:v>
                </c:pt>
                <c:pt idx="5">
                  <c:v>2.446602196475931E-3</c:v>
                </c:pt>
                <c:pt idx="6">
                  <c:v>2.3077808981298558E-3</c:v>
                </c:pt>
                <c:pt idx="7">
                  <c:v>2.6508535558083198E-3</c:v>
                </c:pt>
                <c:pt idx="8">
                  <c:v>3.0331099366134508E-3</c:v>
                </c:pt>
                <c:pt idx="9">
                  <c:v>2.6822652260225189E-3</c:v>
                </c:pt>
                <c:pt idx="10">
                  <c:v>2.5420153368965362E-3</c:v>
                </c:pt>
                <c:pt idx="11">
                  <c:v>3.0288155702251581E-3</c:v>
                </c:pt>
                <c:pt idx="12">
                  <c:v>3.1750668995725326E-3</c:v>
                </c:pt>
                <c:pt idx="13">
                  <c:v>2.8633355039995334E-3</c:v>
                </c:pt>
                <c:pt idx="14">
                  <c:v>2.7584509508798835E-3</c:v>
                </c:pt>
                <c:pt idx="15">
                  <c:v>3.2355547748884224E-3</c:v>
                </c:pt>
                <c:pt idx="16">
                  <c:v>3.4755868358370781E-3</c:v>
                </c:pt>
                <c:pt idx="17">
                  <c:v>2.9939898971276871E-3</c:v>
                </c:pt>
                <c:pt idx="18">
                  <c:v>2.9330751560317386E-3</c:v>
                </c:pt>
                <c:pt idx="19">
                  <c:v>3.4143212128472772E-3</c:v>
                </c:pt>
                <c:pt idx="20">
                  <c:v>3.6832447254917123E-3</c:v>
                </c:pt>
                <c:pt idx="21">
                  <c:v>3.2159505238380948E-3</c:v>
                </c:pt>
                <c:pt idx="22">
                  <c:v>3.1362405080154537E-3</c:v>
                </c:pt>
                <c:pt idx="23">
                  <c:v>3.7570649155477145E-3</c:v>
                </c:pt>
                <c:pt idx="24">
                  <c:v>4.257085872752267E-3</c:v>
                </c:pt>
                <c:pt idx="25">
                  <c:v>3.8419642017491614E-3</c:v>
                </c:pt>
                <c:pt idx="26">
                  <c:v>3.6871623419891639E-3</c:v>
                </c:pt>
                <c:pt idx="27">
                  <c:v>4.513351629107128E-3</c:v>
                </c:pt>
                <c:pt idx="28">
                  <c:v>4.9297418215605198E-3</c:v>
                </c:pt>
                <c:pt idx="29">
                  <c:v>4.2448360811066892E-3</c:v>
                </c:pt>
                <c:pt idx="30">
                  <c:v>4.0559940902354149E-3</c:v>
                </c:pt>
                <c:pt idx="31">
                  <c:v>4.9192132495125282E-3</c:v>
                </c:pt>
                <c:pt idx="32">
                  <c:v>6.0003616656346412E-3</c:v>
                </c:pt>
                <c:pt idx="33">
                  <c:v>5.0882858748275998E-3</c:v>
                </c:pt>
                <c:pt idx="34">
                  <c:v>5.3226760869112717E-3</c:v>
                </c:pt>
                <c:pt idx="35">
                  <c:v>6.3951926950449843E-3</c:v>
                </c:pt>
                <c:pt idx="36">
                  <c:v>7.9413017631088708E-3</c:v>
                </c:pt>
                <c:pt idx="37">
                  <c:v>6.9297374024130587E-3</c:v>
                </c:pt>
                <c:pt idx="38">
                  <c:v>6.3353173895997431E-3</c:v>
                </c:pt>
                <c:pt idx="39">
                  <c:v>6.9247446365587684E-3</c:v>
                </c:pt>
                <c:pt idx="40">
                  <c:v>8.490211895881089E-3</c:v>
                </c:pt>
                <c:pt idx="41">
                  <c:v>7.6975011870845204E-3</c:v>
                </c:pt>
                <c:pt idx="42">
                  <c:v>7.414144658743349E-3</c:v>
                </c:pt>
                <c:pt idx="43">
                  <c:v>8.6013986013986007E-3</c:v>
                </c:pt>
                <c:pt idx="44">
                  <c:v>1.085555695421005E-2</c:v>
                </c:pt>
                <c:pt idx="45">
                  <c:v>9.4986920155070518E-3</c:v>
                </c:pt>
                <c:pt idx="46">
                  <c:v>9.3617300944570814E-3</c:v>
                </c:pt>
                <c:pt idx="47">
                  <c:v>1.0831810349329016E-2</c:v>
                </c:pt>
                <c:pt idx="48">
                  <c:v>1.3283127838792375E-2</c:v>
                </c:pt>
                <c:pt idx="49">
                  <c:v>1.2099494346554536E-2</c:v>
                </c:pt>
                <c:pt idx="50">
                  <c:v>1.1043832590730798E-2</c:v>
                </c:pt>
                <c:pt idx="51">
                  <c:v>1.1525835148950876E-2</c:v>
                </c:pt>
                <c:pt idx="52">
                  <c:v>1.4221843730040451E-2</c:v>
                </c:pt>
                <c:pt idx="53">
                  <c:v>1.2684504805514651E-2</c:v>
                </c:pt>
                <c:pt idx="54">
                  <c:v>1.2484517700861564E-2</c:v>
                </c:pt>
                <c:pt idx="55">
                  <c:v>1.3786072569767592E-2</c:v>
                </c:pt>
                <c:pt idx="56">
                  <c:v>1.5644690499014464E-2</c:v>
                </c:pt>
                <c:pt idx="57">
                  <c:v>1.448646438786059E-2</c:v>
                </c:pt>
                <c:pt idx="58">
                  <c:v>1.4096315231417933E-2</c:v>
                </c:pt>
                <c:pt idx="59">
                  <c:v>1.4584942286418E-2</c:v>
                </c:pt>
                <c:pt idx="60">
                  <c:v>1.473526882228764E-2</c:v>
                </c:pt>
                <c:pt idx="61">
                  <c:v>1.5719155067491469E-2</c:v>
                </c:pt>
                <c:pt idx="62">
                  <c:v>1.8572404168769856E-2</c:v>
                </c:pt>
                <c:pt idx="63">
                  <c:v>1.9367555700873465E-2</c:v>
                </c:pt>
                <c:pt idx="64">
                  <c:v>1.7696154587618928E-2</c:v>
                </c:pt>
                <c:pt idx="65">
                  <c:v>1.7631505009256445E-2</c:v>
                </c:pt>
                <c:pt idx="66">
                  <c:v>1.6654814998029017E-2</c:v>
                </c:pt>
                <c:pt idx="67">
                  <c:v>1.564085814354307E-2</c:v>
                </c:pt>
                <c:pt idx="68">
                  <c:v>1.4984061230764251E-2</c:v>
                </c:pt>
                <c:pt idx="69">
                  <c:v>1.5206637623094588E-2</c:v>
                </c:pt>
                <c:pt idx="70">
                  <c:v>1.5592549232365343E-2</c:v>
                </c:pt>
                <c:pt idx="71">
                  <c:v>1.5917898227163156E-2</c:v>
                </c:pt>
                <c:pt idx="72">
                  <c:v>1.6167442220022376E-2</c:v>
                </c:pt>
                <c:pt idx="73">
                  <c:v>1.6909801836528984E-2</c:v>
                </c:pt>
                <c:pt idx="74">
                  <c:v>1.9713328410114365E-2</c:v>
                </c:pt>
                <c:pt idx="75">
                  <c:v>2.0325473854251264E-2</c:v>
                </c:pt>
                <c:pt idx="76">
                  <c:v>1.889828283834059E-2</c:v>
                </c:pt>
                <c:pt idx="77">
                  <c:v>1.8783454761727752E-2</c:v>
                </c:pt>
                <c:pt idx="78">
                  <c:v>1.8258361847534797E-2</c:v>
                </c:pt>
                <c:pt idx="79">
                  <c:v>1.7578202587405486E-2</c:v>
                </c:pt>
                <c:pt idx="80">
                  <c:v>1.6938273823659668E-2</c:v>
                </c:pt>
                <c:pt idx="81">
                  <c:v>1.6893078434008162E-2</c:v>
                </c:pt>
                <c:pt idx="82">
                  <c:v>1.7144765734841767E-2</c:v>
                </c:pt>
                <c:pt idx="83">
                  <c:v>1.7416136495083865E-2</c:v>
                </c:pt>
                <c:pt idx="84">
                  <c:v>1.767526450838296E-2</c:v>
                </c:pt>
                <c:pt idx="85">
                  <c:v>1.8385337524198082E-2</c:v>
                </c:pt>
                <c:pt idx="86">
                  <c:v>2.0872700972327626E-2</c:v>
                </c:pt>
                <c:pt idx="87">
                  <c:v>2.1836725237725046E-2</c:v>
                </c:pt>
                <c:pt idx="88">
                  <c:v>1.937302053096035E-2</c:v>
                </c:pt>
                <c:pt idx="89">
                  <c:v>1.9077445637334673E-2</c:v>
                </c:pt>
                <c:pt idx="90">
                  <c:v>1.8409119102424501E-2</c:v>
                </c:pt>
                <c:pt idx="91">
                  <c:v>1.8556400176219859E-2</c:v>
                </c:pt>
                <c:pt idx="92">
                  <c:v>1.6699365203278756E-2</c:v>
                </c:pt>
                <c:pt idx="93">
                  <c:v>1.657513781929891E-2</c:v>
                </c:pt>
                <c:pt idx="94">
                  <c:v>1.6688569888125084E-2</c:v>
                </c:pt>
                <c:pt idx="95">
                  <c:v>1.7099685512486286E-2</c:v>
                </c:pt>
                <c:pt idx="96">
                  <c:v>1.7486654068928856E-2</c:v>
                </c:pt>
                <c:pt idx="97">
                  <c:v>1.8185241343603227E-2</c:v>
                </c:pt>
                <c:pt idx="98">
                  <c:v>2.0833195853157974E-2</c:v>
                </c:pt>
                <c:pt idx="99">
                  <c:v>2.1635571007930572E-2</c:v>
                </c:pt>
                <c:pt idx="100">
                  <c:v>1.906182545671516E-2</c:v>
                </c:pt>
                <c:pt idx="101">
                  <c:v>1.9356646863810188E-2</c:v>
                </c:pt>
                <c:pt idx="102">
                  <c:v>1.8631177274936055E-2</c:v>
                </c:pt>
                <c:pt idx="103">
                  <c:v>1.7279595182096787E-2</c:v>
                </c:pt>
                <c:pt idx="104">
                  <c:v>1.6353879983957292E-2</c:v>
                </c:pt>
                <c:pt idx="105">
                  <c:v>1.6397352785164774E-2</c:v>
                </c:pt>
                <c:pt idx="106">
                  <c:v>1.7135291796910566E-2</c:v>
                </c:pt>
                <c:pt idx="107">
                  <c:v>1.7619585004818819E-2</c:v>
                </c:pt>
                <c:pt idx="108">
                  <c:v>1.7880783166109252E-2</c:v>
                </c:pt>
                <c:pt idx="109">
                  <c:v>1.8696433199574595E-2</c:v>
                </c:pt>
                <c:pt idx="110">
                  <c:v>2.1531751344115044E-2</c:v>
                </c:pt>
                <c:pt idx="111">
                  <c:v>2.3071683608171835E-2</c:v>
                </c:pt>
                <c:pt idx="112">
                  <c:v>2.0969014536555357E-2</c:v>
                </c:pt>
                <c:pt idx="113">
                  <c:v>2.0475647197410282E-2</c:v>
                </c:pt>
                <c:pt idx="114">
                  <c:v>1.9454909073996558E-2</c:v>
                </c:pt>
                <c:pt idx="115">
                  <c:v>1.8597700553698377E-2</c:v>
                </c:pt>
                <c:pt idx="116">
                  <c:v>1.7885634770686002E-2</c:v>
                </c:pt>
                <c:pt idx="117">
                  <c:v>1.7674811632983591E-2</c:v>
                </c:pt>
                <c:pt idx="118">
                  <c:v>1.8286479368253228E-2</c:v>
                </c:pt>
                <c:pt idx="119">
                  <c:v>1.9239567645881389E-2</c:v>
                </c:pt>
                <c:pt idx="120">
                  <c:v>1.9588887504671734E-2</c:v>
                </c:pt>
                <c:pt idx="121">
                  <c:v>2.047281106461683E-2</c:v>
                </c:pt>
                <c:pt idx="122">
                  <c:v>2.3932332293291732E-2</c:v>
                </c:pt>
                <c:pt idx="123">
                  <c:v>2.4654644536571787E-2</c:v>
                </c:pt>
                <c:pt idx="124">
                  <c:v>2.1772400164432139E-2</c:v>
                </c:pt>
                <c:pt idx="125">
                  <c:v>2.0888671775613429E-2</c:v>
                </c:pt>
                <c:pt idx="126">
                  <c:v>2.0254550431093473E-2</c:v>
                </c:pt>
                <c:pt idx="127">
                  <c:v>1.936139413172986E-2</c:v>
                </c:pt>
                <c:pt idx="128">
                  <c:v>1.83069445531297E-2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97-4A55-9CF9-B09F921D4448}"/>
            </c:ext>
          </c:extLst>
        </c:ser>
        <c:ser>
          <c:idx val="5"/>
          <c:order val="5"/>
          <c:tx>
            <c:strRef>
              <c:f>'% složení vše'!$N$2</c:f>
              <c:strCache>
                <c:ptCount val="1"/>
                <c:pt idx="0">
                  <c:v>VŠ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vše'!$N$4:$N$140</c:f>
              <c:numCache>
                <c:formatCode>0.0%</c:formatCode>
                <c:ptCount val="137"/>
                <c:pt idx="0">
                  <c:v>2.9541971735058743E-2</c:v>
                </c:pt>
                <c:pt idx="1">
                  <c:v>2.4933196342256211E-2</c:v>
                </c:pt>
                <c:pt idx="2">
                  <c:v>2.3670461776662707E-2</c:v>
                </c:pt>
                <c:pt idx="3">
                  <c:v>2.9619225690967577E-2</c:v>
                </c:pt>
                <c:pt idx="4">
                  <c:v>2.9478126527477132E-2</c:v>
                </c:pt>
                <c:pt idx="5">
                  <c:v>2.5756008824384686E-2</c:v>
                </c:pt>
                <c:pt idx="6">
                  <c:v>2.4136464709999202E-2</c:v>
                </c:pt>
                <c:pt idx="7">
                  <c:v>2.8873839359226352E-2</c:v>
                </c:pt>
                <c:pt idx="8">
                  <c:v>2.9854338073702757E-2</c:v>
                </c:pt>
                <c:pt idx="9">
                  <c:v>2.7820654091699266E-2</c:v>
                </c:pt>
                <c:pt idx="10">
                  <c:v>2.6005304522412773E-2</c:v>
                </c:pt>
                <c:pt idx="11">
                  <c:v>3.0208913434425923E-2</c:v>
                </c:pt>
                <c:pt idx="12">
                  <c:v>3.1020302168986595E-2</c:v>
                </c:pt>
                <c:pt idx="13">
                  <c:v>2.7748889558447617E-2</c:v>
                </c:pt>
                <c:pt idx="14">
                  <c:v>2.571020172474181E-2</c:v>
                </c:pt>
                <c:pt idx="15">
                  <c:v>3.0573098388011082E-2</c:v>
                </c:pt>
                <c:pt idx="16">
                  <c:v>3.1004501262733585E-2</c:v>
                </c:pt>
                <c:pt idx="17">
                  <c:v>2.7731278345193761E-2</c:v>
                </c:pt>
                <c:pt idx="18">
                  <c:v>2.6697771791748093E-2</c:v>
                </c:pt>
                <c:pt idx="19">
                  <c:v>3.1225484323492925E-2</c:v>
                </c:pt>
                <c:pt idx="20">
                  <c:v>3.2238292543551116E-2</c:v>
                </c:pt>
                <c:pt idx="21">
                  <c:v>2.8781095675451146E-2</c:v>
                </c:pt>
                <c:pt idx="22">
                  <c:v>2.6625664253889309E-2</c:v>
                </c:pt>
                <c:pt idx="23">
                  <c:v>3.0609869646182494E-2</c:v>
                </c:pt>
                <c:pt idx="24">
                  <c:v>3.1843717470937394E-2</c:v>
                </c:pt>
                <c:pt idx="25">
                  <c:v>2.8866649948277482E-2</c:v>
                </c:pt>
                <c:pt idx="26">
                  <c:v>2.6515320761754529E-2</c:v>
                </c:pt>
                <c:pt idx="27">
                  <c:v>3.1006016324322885E-2</c:v>
                </c:pt>
                <c:pt idx="28">
                  <c:v>3.292732869202214E-2</c:v>
                </c:pt>
                <c:pt idx="29">
                  <c:v>2.9551104125561539E-2</c:v>
                </c:pt>
                <c:pt idx="30">
                  <c:v>2.825257739143363E-2</c:v>
                </c:pt>
                <c:pt idx="31">
                  <c:v>3.2934995725354715E-2</c:v>
                </c:pt>
                <c:pt idx="32">
                  <c:v>3.6887154842209668E-2</c:v>
                </c:pt>
                <c:pt idx="33">
                  <c:v>3.3515145667436672E-2</c:v>
                </c:pt>
                <c:pt idx="34">
                  <c:v>3.299464461473043E-2</c:v>
                </c:pt>
                <c:pt idx="35">
                  <c:v>3.833758560494159E-2</c:v>
                </c:pt>
                <c:pt idx="36">
                  <c:v>4.2793379917217177E-2</c:v>
                </c:pt>
                <c:pt idx="37">
                  <c:v>3.7348474095102911E-2</c:v>
                </c:pt>
                <c:pt idx="38">
                  <c:v>3.2587678654168298E-2</c:v>
                </c:pt>
                <c:pt idx="39">
                  <c:v>3.6919027947061298E-2</c:v>
                </c:pt>
                <c:pt idx="40">
                  <c:v>4.1488622477097191E-2</c:v>
                </c:pt>
                <c:pt idx="41">
                  <c:v>3.7875415479582147E-2</c:v>
                </c:pt>
                <c:pt idx="42">
                  <c:v>3.48065025208441E-2</c:v>
                </c:pt>
                <c:pt idx="43">
                  <c:v>3.9868131868131866E-2</c:v>
                </c:pt>
                <c:pt idx="44">
                  <c:v>4.5034676641071289E-2</c:v>
                </c:pt>
                <c:pt idx="45">
                  <c:v>4.0421974139481544E-2</c:v>
                </c:pt>
                <c:pt idx="46">
                  <c:v>3.8796046458133275E-2</c:v>
                </c:pt>
                <c:pt idx="47">
                  <c:v>4.3920421910083024E-2</c:v>
                </c:pt>
                <c:pt idx="48">
                  <c:v>4.843679622153841E-2</c:v>
                </c:pt>
                <c:pt idx="49">
                  <c:v>4.282418561473967E-2</c:v>
                </c:pt>
                <c:pt idx="50">
                  <c:v>4.0877413458242889E-2</c:v>
                </c:pt>
                <c:pt idx="51">
                  <c:v>4.562713607228195E-2</c:v>
                </c:pt>
                <c:pt idx="52">
                  <c:v>4.9484473372061195E-2</c:v>
                </c:pt>
                <c:pt idx="53">
                  <c:v>4.3505449184043601E-2</c:v>
                </c:pt>
                <c:pt idx="54">
                  <c:v>4.1205033278436387E-2</c:v>
                </c:pt>
                <c:pt idx="55">
                  <c:v>4.5722913077989091E-2</c:v>
                </c:pt>
                <c:pt idx="56">
                  <c:v>5.0203030923171375E-2</c:v>
                </c:pt>
                <c:pt idx="57">
                  <c:v>4.5863750831472122E-2</c:v>
                </c:pt>
                <c:pt idx="58">
                  <c:v>4.3030337900594268E-2</c:v>
                </c:pt>
                <c:pt idx="59">
                  <c:v>4.4067920432486592E-2</c:v>
                </c:pt>
                <c:pt idx="60">
                  <c:v>4.4865838868453543E-2</c:v>
                </c:pt>
                <c:pt idx="61">
                  <c:v>4.7797847644826023E-2</c:v>
                </c:pt>
                <c:pt idx="62">
                  <c:v>5.6017844947890374E-2</c:v>
                </c:pt>
                <c:pt idx="63">
                  <c:v>5.6060535288897193E-2</c:v>
                </c:pt>
                <c:pt idx="64">
                  <c:v>5.0984883707744122E-2</c:v>
                </c:pt>
                <c:pt idx="65">
                  <c:v>4.9902047194393021E-2</c:v>
                </c:pt>
                <c:pt idx="66">
                  <c:v>4.8691034727965557E-2</c:v>
                </c:pt>
                <c:pt idx="67">
                  <c:v>4.6350527943548235E-2</c:v>
                </c:pt>
                <c:pt idx="68">
                  <c:v>4.501511171522013E-2</c:v>
                </c:pt>
                <c:pt idx="69">
                  <c:v>4.5088404503525366E-2</c:v>
                </c:pt>
                <c:pt idx="70">
                  <c:v>4.5506029715504027E-2</c:v>
                </c:pt>
                <c:pt idx="71">
                  <c:v>4.6917623605276806E-2</c:v>
                </c:pt>
                <c:pt idx="72">
                  <c:v>4.7321280940713653E-2</c:v>
                </c:pt>
                <c:pt idx="73">
                  <c:v>4.9898647526002725E-2</c:v>
                </c:pt>
                <c:pt idx="74">
                  <c:v>5.9696586543834543E-2</c:v>
                </c:pt>
                <c:pt idx="75">
                  <c:v>6.0008964510302527E-2</c:v>
                </c:pt>
                <c:pt idx="76">
                  <c:v>5.4533686964235606E-2</c:v>
                </c:pt>
                <c:pt idx="77">
                  <c:v>5.3246505835997326E-2</c:v>
                </c:pt>
                <c:pt idx="78">
                  <c:v>5.1443792249700949E-2</c:v>
                </c:pt>
                <c:pt idx="79">
                  <c:v>4.9461729615685096E-2</c:v>
                </c:pt>
                <c:pt idx="80">
                  <c:v>4.8044193126702224E-2</c:v>
                </c:pt>
                <c:pt idx="81">
                  <c:v>4.7897687608129146E-2</c:v>
                </c:pt>
                <c:pt idx="82">
                  <c:v>4.8107801917812547E-2</c:v>
                </c:pt>
                <c:pt idx="83">
                  <c:v>4.9272219009061112E-2</c:v>
                </c:pt>
                <c:pt idx="84">
                  <c:v>5.0193901045875136E-2</c:v>
                </c:pt>
                <c:pt idx="85">
                  <c:v>5.3227971940634042E-2</c:v>
                </c:pt>
                <c:pt idx="86">
                  <c:v>6.2584995899823262E-2</c:v>
                </c:pt>
                <c:pt idx="87">
                  <c:v>6.2575616386167418E-2</c:v>
                </c:pt>
                <c:pt idx="88">
                  <c:v>5.6096632457211741E-2</c:v>
                </c:pt>
                <c:pt idx="89">
                  <c:v>5.5170869693428423E-2</c:v>
                </c:pt>
                <c:pt idx="90">
                  <c:v>5.2972391834709379E-2</c:v>
                </c:pt>
                <c:pt idx="91">
                  <c:v>5.3811596276934562E-2</c:v>
                </c:pt>
                <c:pt idx="92">
                  <c:v>4.8218357745958049E-2</c:v>
                </c:pt>
                <c:pt idx="93">
                  <c:v>4.7805411774607585E-2</c:v>
                </c:pt>
                <c:pt idx="94">
                  <c:v>4.867569753336029E-2</c:v>
                </c:pt>
                <c:pt idx="95">
                  <c:v>5.0596120403790967E-2</c:v>
                </c:pt>
                <c:pt idx="96">
                  <c:v>5.2080733564327873E-2</c:v>
                </c:pt>
                <c:pt idx="97">
                  <c:v>5.6004760639996772E-2</c:v>
                </c:pt>
                <c:pt idx="98">
                  <c:v>6.4578287810897667E-2</c:v>
                </c:pt>
                <c:pt idx="99">
                  <c:v>6.5172862215574112E-2</c:v>
                </c:pt>
                <c:pt idx="100">
                  <c:v>5.8305108541143853E-2</c:v>
                </c:pt>
                <c:pt idx="101">
                  <c:v>5.7026326367300581E-2</c:v>
                </c:pt>
                <c:pt idx="102">
                  <c:v>5.5215486553985588E-2</c:v>
                </c:pt>
                <c:pt idx="103">
                  <c:v>5.1856603235692397E-2</c:v>
                </c:pt>
                <c:pt idx="104">
                  <c:v>4.9811913092784932E-2</c:v>
                </c:pt>
                <c:pt idx="105">
                  <c:v>4.9569418189455997E-2</c:v>
                </c:pt>
                <c:pt idx="106">
                  <c:v>5.0635792540438831E-2</c:v>
                </c:pt>
                <c:pt idx="107">
                  <c:v>5.3039975617591578E-2</c:v>
                </c:pt>
                <c:pt idx="108">
                  <c:v>5.5144753344481608E-2</c:v>
                </c:pt>
                <c:pt idx="109">
                  <c:v>5.9449652793293596E-2</c:v>
                </c:pt>
                <c:pt idx="110">
                  <c:v>6.9198713104311971E-2</c:v>
                </c:pt>
                <c:pt idx="111">
                  <c:v>7.0395099327979729E-2</c:v>
                </c:pt>
                <c:pt idx="112">
                  <c:v>6.2938247500345476E-2</c:v>
                </c:pt>
                <c:pt idx="113">
                  <c:v>6.2006659802803052E-2</c:v>
                </c:pt>
                <c:pt idx="114">
                  <c:v>6.0378587042463142E-2</c:v>
                </c:pt>
                <c:pt idx="115">
                  <c:v>5.6682819801843358E-2</c:v>
                </c:pt>
                <c:pt idx="116">
                  <c:v>5.447712164924895E-2</c:v>
                </c:pt>
                <c:pt idx="117">
                  <c:v>5.3799028237448067E-2</c:v>
                </c:pt>
                <c:pt idx="118">
                  <c:v>5.5048821200336488E-2</c:v>
                </c:pt>
                <c:pt idx="119">
                  <c:v>5.7213527269954441E-2</c:v>
                </c:pt>
                <c:pt idx="120">
                  <c:v>5.9549022050579298E-2</c:v>
                </c:pt>
                <c:pt idx="121">
                  <c:v>6.3927080619038124E-2</c:v>
                </c:pt>
                <c:pt idx="122">
                  <c:v>7.4098088923556946E-2</c:v>
                </c:pt>
                <c:pt idx="123">
                  <c:v>7.4598733330403483E-2</c:v>
                </c:pt>
                <c:pt idx="124">
                  <c:v>6.5693611415156478E-2</c:v>
                </c:pt>
                <c:pt idx="125">
                  <c:v>6.4019580903530465E-2</c:v>
                </c:pt>
                <c:pt idx="126">
                  <c:v>6.2284263187506655E-2</c:v>
                </c:pt>
                <c:pt idx="127">
                  <c:v>5.8483195070801554E-2</c:v>
                </c:pt>
                <c:pt idx="128">
                  <c:v>5.5355574684160642E-2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97-4A55-9CF9-B09F921D4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200383"/>
        <c:axId val="596200799"/>
      </c:scatterChart>
      <c:valAx>
        <c:axId val="596200383"/>
        <c:scaling>
          <c:orientation val="minMax"/>
          <c:max val="44100"/>
          <c:min val="3652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5]mmmm\ 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00799"/>
        <c:crosses val="autoZero"/>
        <c:crossBetween val="midCat"/>
        <c:majorUnit val="366"/>
      </c:valAx>
      <c:valAx>
        <c:axId val="596200799"/>
        <c:scaling>
          <c:orientation val="minMax"/>
          <c:max val="0.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00383"/>
        <c:crosses val="autoZero"/>
        <c:crossBetween val="midCat"/>
        <c:majorUnit val="5.000000000000001E-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1933279306703736E-3"/>
          <c:y val="0.92258914856687757"/>
          <c:w val="0.9988066720693296"/>
          <c:h val="5.988620941763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22029373923466E-2"/>
          <c:y val="3.7970057700228807E-2"/>
          <c:w val="0.96052049206011181"/>
          <c:h val="0.69858121694149922"/>
        </c:manualLayout>
      </c:layout>
      <c:scatterChart>
        <c:scatterStyle val="lineMarker"/>
        <c:varyColors val="0"/>
        <c:ser>
          <c:idx val="4"/>
          <c:order val="4"/>
          <c:tx>
            <c:strRef>
              <c:f>'% složení vše'!$M$2:$M$3</c:f>
              <c:strCache>
                <c:ptCount val="2"/>
                <c:pt idx="0">
                  <c:v>bakalář.</c:v>
                </c:pt>
                <c:pt idx="1">
                  <c:v>vzděl.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vše'!$M$4:$M$140</c:f>
              <c:numCache>
                <c:formatCode>0.0%</c:formatCode>
                <c:ptCount val="137"/>
                <c:pt idx="0">
                  <c:v>4.3142346330665758E-3</c:v>
                </c:pt>
                <c:pt idx="1">
                  <c:v>2.9756594746351175E-3</c:v>
                </c:pt>
                <c:pt idx="2">
                  <c:v>2.4298701772447421E-3</c:v>
                </c:pt>
                <c:pt idx="3">
                  <c:v>2.7957713404638054E-3</c:v>
                </c:pt>
                <c:pt idx="4">
                  <c:v>2.9436666433908247E-3</c:v>
                </c:pt>
                <c:pt idx="5">
                  <c:v>2.446602196475931E-3</c:v>
                </c:pt>
                <c:pt idx="6">
                  <c:v>2.3077808981298558E-3</c:v>
                </c:pt>
                <c:pt idx="7">
                  <c:v>2.6508535558083198E-3</c:v>
                </c:pt>
                <c:pt idx="8">
                  <c:v>3.0331099366134508E-3</c:v>
                </c:pt>
                <c:pt idx="9">
                  <c:v>2.6822652260225189E-3</c:v>
                </c:pt>
                <c:pt idx="10">
                  <c:v>2.5420153368965362E-3</c:v>
                </c:pt>
                <c:pt idx="11">
                  <c:v>3.0288155702251581E-3</c:v>
                </c:pt>
                <c:pt idx="12">
                  <c:v>3.1750668995725326E-3</c:v>
                </c:pt>
                <c:pt idx="13">
                  <c:v>2.8633355039995334E-3</c:v>
                </c:pt>
                <c:pt idx="14">
                  <c:v>2.7584509508798835E-3</c:v>
                </c:pt>
                <c:pt idx="15">
                  <c:v>3.2355547748884224E-3</c:v>
                </c:pt>
                <c:pt idx="16">
                  <c:v>3.4755868358370781E-3</c:v>
                </c:pt>
                <c:pt idx="17">
                  <c:v>2.9939898971276871E-3</c:v>
                </c:pt>
                <c:pt idx="18">
                  <c:v>2.9330751560317386E-3</c:v>
                </c:pt>
                <c:pt idx="19">
                  <c:v>3.4143212128472772E-3</c:v>
                </c:pt>
                <c:pt idx="20">
                  <c:v>3.6832447254917123E-3</c:v>
                </c:pt>
                <c:pt idx="21">
                  <c:v>3.2159505238380948E-3</c:v>
                </c:pt>
                <c:pt idx="22">
                  <c:v>3.1362405080154537E-3</c:v>
                </c:pt>
                <c:pt idx="23">
                  <c:v>3.7570649155477145E-3</c:v>
                </c:pt>
                <c:pt idx="24">
                  <c:v>4.257085872752267E-3</c:v>
                </c:pt>
                <c:pt idx="25">
                  <c:v>3.8419642017491614E-3</c:v>
                </c:pt>
                <c:pt idx="26">
                  <c:v>3.6871623419891639E-3</c:v>
                </c:pt>
                <c:pt idx="27">
                  <c:v>4.513351629107128E-3</c:v>
                </c:pt>
                <c:pt idx="28">
                  <c:v>4.9297418215605198E-3</c:v>
                </c:pt>
                <c:pt idx="29">
                  <c:v>4.2448360811066892E-3</c:v>
                </c:pt>
                <c:pt idx="30">
                  <c:v>4.0559940902354149E-3</c:v>
                </c:pt>
                <c:pt idx="31">
                  <c:v>4.9192132495125282E-3</c:v>
                </c:pt>
                <c:pt idx="32">
                  <c:v>6.0003616656346412E-3</c:v>
                </c:pt>
                <c:pt idx="33">
                  <c:v>5.0882858748275998E-3</c:v>
                </c:pt>
                <c:pt idx="34">
                  <c:v>5.3226760869112717E-3</c:v>
                </c:pt>
                <c:pt idx="35">
                  <c:v>6.3951926950449843E-3</c:v>
                </c:pt>
                <c:pt idx="36">
                  <c:v>7.9413017631088708E-3</c:v>
                </c:pt>
                <c:pt idx="37">
                  <c:v>6.9297374024130587E-3</c:v>
                </c:pt>
                <c:pt idx="38">
                  <c:v>6.3353173895997431E-3</c:v>
                </c:pt>
                <c:pt idx="39">
                  <c:v>6.9247446365587684E-3</c:v>
                </c:pt>
                <c:pt idx="40">
                  <c:v>8.490211895881089E-3</c:v>
                </c:pt>
                <c:pt idx="41">
                  <c:v>7.6975011870845204E-3</c:v>
                </c:pt>
                <c:pt idx="42">
                  <c:v>7.414144658743349E-3</c:v>
                </c:pt>
                <c:pt idx="43">
                  <c:v>8.6013986013986007E-3</c:v>
                </c:pt>
                <c:pt idx="44">
                  <c:v>1.085555695421005E-2</c:v>
                </c:pt>
                <c:pt idx="45">
                  <c:v>9.4986920155070518E-3</c:v>
                </c:pt>
                <c:pt idx="46">
                  <c:v>9.3617300944570814E-3</c:v>
                </c:pt>
                <c:pt idx="47">
                  <c:v>1.0831810349329016E-2</c:v>
                </c:pt>
                <c:pt idx="48">
                  <c:v>1.3283127838792375E-2</c:v>
                </c:pt>
                <c:pt idx="49">
                  <c:v>1.2099494346554536E-2</c:v>
                </c:pt>
                <c:pt idx="50">
                  <c:v>1.1043832590730798E-2</c:v>
                </c:pt>
                <c:pt idx="51">
                  <c:v>1.1525835148950876E-2</c:v>
                </c:pt>
                <c:pt idx="52">
                  <c:v>1.4221843730040451E-2</c:v>
                </c:pt>
                <c:pt idx="53">
                  <c:v>1.2684504805514651E-2</c:v>
                </c:pt>
                <c:pt idx="54">
                  <c:v>1.2484517700861564E-2</c:v>
                </c:pt>
                <c:pt idx="55">
                  <c:v>1.3786072569767592E-2</c:v>
                </c:pt>
                <c:pt idx="56">
                  <c:v>1.5644690499014464E-2</c:v>
                </c:pt>
                <c:pt idx="57">
                  <c:v>1.448646438786059E-2</c:v>
                </c:pt>
                <c:pt idx="58">
                  <c:v>1.4096315231417933E-2</c:v>
                </c:pt>
                <c:pt idx="59">
                  <c:v>1.4584942286418E-2</c:v>
                </c:pt>
                <c:pt idx="60">
                  <c:v>1.473526882228764E-2</c:v>
                </c:pt>
                <c:pt idx="61">
                  <c:v>1.5719155067491469E-2</c:v>
                </c:pt>
                <c:pt idx="62">
                  <c:v>1.8572404168769856E-2</c:v>
                </c:pt>
                <c:pt idx="63">
                  <c:v>1.9367555700873465E-2</c:v>
                </c:pt>
                <c:pt idx="64">
                  <c:v>1.7696154587618928E-2</c:v>
                </c:pt>
                <c:pt idx="65">
                  <c:v>1.7631505009256445E-2</c:v>
                </c:pt>
                <c:pt idx="66">
                  <c:v>1.6654814998029017E-2</c:v>
                </c:pt>
                <c:pt idx="67">
                  <c:v>1.564085814354307E-2</c:v>
                </c:pt>
                <c:pt idx="68">
                  <c:v>1.4984061230764251E-2</c:v>
                </c:pt>
                <c:pt idx="69">
                  <c:v>1.5206637623094588E-2</c:v>
                </c:pt>
                <c:pt idx="70">
                  <c:v>1.5592549232365343E-2</c:v>
                </c:pt>
                <c:pt idx="71">
                  <c:v>1.5917898227163156E-2</c:v>
                </c:pt>
                <c:pt idx="72">
                  <c:v>1.6167442220022376E-2</c:v>
                </c:pt>
                <c:pt idx="73">
                  <c:v>1.6909801836528984E-2</c:v>
                </c:pt>
                <c:pt idx="74">
                  <c:v>1.9713328410114365E-2</c:v>
                </c:pt>
                <c:pt idx="75">
                  <c:v>2.0325473854251264E-2</c:v>
                </c:pt>
                <c:pt idx="76">
                  <c:v>1.889828283834059E-2</c:v>
                </c:pt>
                <c:pt idx="77">
                  <c:v>1.8783454761727752E-2</c:v>
                </c:pt>
                <c:pt idx="78">
                  <c:v>1.8258361847534797E-2</c:v>
                </c:pt>
                <c:pt idx="79">
                  <c:v>1.7578202587405486E-2</c:v>
                </c:pt>
                <c:pt idx="80">
                  <c:v>1.6938273823659668E-2</c:v>
                </c:pt>
                <c:pt idx="81">
                  <c:v>1.6893078434008162E-2</c:v>
                </c:pt>
                <c:pt idx="82">
                  <c:v>1.7144765734841767E-2</c:v>
                </c:pt>
                <c:pt idx="83">
                  <c:v>1.7416136495083865E-2</c:v>
                </c:pt>
                <c:pt idx="84">
                  <c:v>1.767526450838296E-2</c:v>
                </c:pt>
                <c:pt idx="85">
                  <c:v>1.8385337524198082E-2</c:v>
                </c:pt>
                <c:pt idx="86">
                  <c:v>2.0872700972327626E-2</c:v>
                </c:pt>
                <c:pt idx="87">
                  <c:v>2.1836725237725046E-2</c:v>
                </c:pt>
                <c:pt idx="88">
                  <c:v>1.937302053096035E-2</c:v>
                </c:pt>
                <c:pt idx="89">
                  <c:v>1.9077445637334673E-2</c:v>
                </c:pt>
                <c:pt idx="90">
                  <c:v>1.8409119102424501E-2</c:v>
                </c:pt>
                <c:pt idx="91">
                  <c:v>1.8556400176219859E-2</c:v>
                </c:pt>
                <c:pt idx="92">
                  <c:v>1.6699365203278756E-2</c:v>
                </c:pt>
                <c:pt idx="93">
                  <c:v>1.657513781929891E-2</c:v>
                </c:pt>
                <c:pt idx="94">
                  <c:v>1.6688569888125084E-2</c:v>
                </c:pt>
                <c:pt idx="95">
                  <c:v>1.7099685512486286E-2</c:v>
                </c:pt>
                <c:pt idx="96">
                  <c:v>1.7486654068928856E-2</c:v>
                </c:pt>
                <c:pt idx="97">
                  <c:v>1.8185241343603227E-2</c:v>
                </c:pt>
                <c:pt idx="98">
                  <c:v>2.0833195853157974E-2</c:v>
                </c:pt>
                <c:pt idx="99">
                  <c:v>2.1635571007930572E-2</c:v>
                </c:pt>
                <c:pt idx="100">
                  <c:v>1.906182545671516E-2</c:v>
                </c:pt>
                <c:pt idx="101">
                  <c:v>1.9356646863810188E-2</c:v>
                </c:pt>
                <c:pt idx="102">
                  <c:v>1.8631177274936055E-2</c:v>
                </c:pt>
                <c:pt idx="103">
                  <c:v>1.7279595182096787E-2</c:v>
                </c:pt>
                <c:pt idx="104">
                  <c:v>1.6353879983957292E-2</c:v>
                </c:pt>
                <c:pt idx="105">
                  <c:v>1.6397352785164774E-2</c:v>
                </c:pt>
                <c:pt idx="106">
                  <c:v>1.7135291796910566E-2</c:v>
                </c:pt>
                <c:pt idx="107">
                  <c:v>1.7619585004818819E-2</c:v>
                </c:pt>
                <c:pt idx="108">
                  <c:v>1.7880783166109252E-2</c:v>
                </c:pt>
                <c:pt idx="109">
                  <c:v>1.8696433199574595E-2</c:v>
                </c:pt>
                <c:pt idx="110">
                  <c:v>2.1531751344115044E-2</c:v>
                </c:pt>
                <c:pt idx="111">
                  <c:v>2.3071683608171835E-2</c:v>
                </c:pt>
                <c:pt idx="112">
                  <c:v>2.0969014536555357E-2</c:v>
                </c:pt>
                <c:pt idx="113">
                  <c:v>2.0475647197410282E-2</c:v>
                </c:pt>
                <c:pt idx="114">
                  <c:v>1.9454909073996558E-2</c:v>
                </c:pt>
                <c:pt idx="115">
                  <c:v>1.8597700553698377E-2</c:v>
                </c:pt>
                <c:pt idx="116">
                  <c:v>1.7885634770686002E-2</c:v>
                </c:pt>
                <c:pt idx="117">
                  <c:v>1.7674811632983591E-2</c:v>
                </c:pt>
                <c:pt idx="118">
                  <c:v>1.8286479368253228E-2</c:v>
                </c:pt>
                <c:pt idx="119">
                  <c:v>1.9239567645881389E-2</c:v>
                </c:pt>
                <c:pt idx="120">
                  <c:v>1.9588887504671734E-2</c:v>
                </c:pt>
                <c:pt idx="121">
                  <c:v>2.047281106461683E-2</c:v>
                </c:pt>
                <c:pt idx="122">
                  <c:v>2.3932332293291732E-2</c:v>
                </c:pt>
                <c:pt idx="123">
                  <c:v>2.4654644536571787E-2</c:v>
                </c:pt>
                <c:pt idx="124">
                  <c:v>2.1772400164432139E-2</c:v>
                </c:pt>
                <c:pt idx="125">
                  <c:v>2.0888671775613429E-2</c:v>
                </c:pt>
                <c:pt idx="126">
                  <c:v>2.0254550431093473E-2</c:v>
                </c:pt>
                <c:pt idx="127">
                  <c:v>1.936139413172986E-2</c:v>
                </c:pt>
                <c:pt idx="128">
                  <c:v>1.83069445531297E-2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2B-42DF-BD5C-B6D5655F58C8}"/>
            </c:ext>
          </c:extLst>
        </c:ser>
        <c:ser>
          <c:idx val="5"/>
          <c:order val="5"/>
          <c:tx>
            <c:strRef>
              <c:f>'% složení vše'!$N$2</c:f>
              <c:strCache>
                <c:ptCount val="1"/>
                <c:pt idx="0">
                  <c:v>VŠ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vše'!$N$4:$N$140</c:f>
              <c:numCache>
                <c:formatCode>0.0%</c:formatCode>
                <c:ptCount val="137"/>
                <c:pt idx="0">
                  <c:v>2.9541971735058743E-2</c:v>
                </c:pt>
                <c:pt idx="1">
                  <c:v>2.4933196342256211E-2</c:v>
                </c:pt>
                <c:pt idx="2">
                  <c:v>2.3670461776662707E-2</c:v>
                </c:pt>
                <c:pt idx="3">
                  <c:v>2.9619225690967577E-2</c:v>
                </c:pt>
                <c:pt idx="4">
                  <c:v>2.9478126527477132E-2</c:v>
                </c:pt>
                <c:pt idx="5">
                  <c:v>2.5756008824384686E-2</c:v>
                </c:pt>
                <c:pt idx="6">
                  <c:v>2.4136464709999202E-2</c:v>
                </c:pt>
                <c:pt idx="7">
                  <c:v>2.8873839359226352E-2</c:v>
                </c:pt>
                <c:pt idx="8">
                  <c:v>2.9854338073702757E-2</c:v>
                </c:pt>
                <c:pt idx="9">
                  <c:v>2.7820654091699266E-2</c:v>
                </c:pt>
                <c:pt idx="10">
                  <c:v>2.6005304522412773E-2</c:v>
                </c:pt>
                <c:pt idx="11">
                  <c:v>3.0208913434425923E-2</c:v>
                </c:pt>
                <c:pt idx="12">
                  <c:v>3.1020302168986595E-2</c:v>
                </c:pt>
                <c:pt idx="13">
                  <c:v>2.7748889558447617E-2</c:v>
                </c:pt>
                <c:pt idx="14">
                  <c:v>2.571020172474181E-2</c:v>
                </c:pt>
                <c:pt idx="15">
                  <c:v>3.0573098388011082E-2</c:v>
                </c:pt>
                <c:pt idx="16">
                  <c:v>3.1004501262733585E-2</c:v>
                </c:pt>
                <c:pt idx="17">
                  <c:v>2.7731278345193761E-2</c:v>
                </c:pt>
                <c:pt idx="18">
                  <c:v>2.6697771791748093E-2</c:v>
                </c:pt>
                <c:pt idx="19">
                  <c:v>3.1225484323492925E-2</c:v>
                </c:pt>
                <c:pt idx="20">
                  <c:v>3.2238292543551116E-2</c:v>
                </c:pt>
                <c:pt idx="21">
                  <c:v>2.8781095675451146E-2</c:v>
                </c:pt>
                <c:pt idx="22">
                  <c:v>2.6625664253889309E-2</c:v>
                </c:pt>
                <c:pt idx="23">
                  <c:v>3.0609869646182494E-2</c:v>
                </c:pt>
                <c:pt idx="24">
                  <c:v>3.1843717470937394E-2</c:v>
                </c:pt>
                <c:pt idx="25">
                  <c:v>2.8866649948277482E-2</c:v>
                </c:pt>
                <c:pt idx="26">
                  <c:v>2.6515320761754529E-2</c:v>
                </c:pt>
                <c:pt idx="27">
                  <c:v>3.1006016324322885E-2</c:v>
                </c:pt>
                <c:pt idx="28">
                  <c:v>3.292732869202214E-2</c:v>
                </c:pt>
                <c:pt idx="29">
                  <c:v>2.9551104125561539E-2</c:v>
                </c:pt>
                <c:pt idx="30">
                  <c:v>2.825257739143363E-2</c:v>
                </c:pt>
                <c:pt idx="31">
                  <c:v>3.2934995725354715E-2</c:v>
                </c:pt>
                <c:pt idx="32">
                  <c:v>3.6887154842209668E-2</c:v>
                </c:pt>
                <c:pt idx="33">
                  <c:v>3.3515145667436672E-2</c:v>
                </c:pt>
                <c:pt idx="34">
                  <c:v>3.299464461473043E-2</c:v>
                </c:pt>
                <c:pt idx="35">
                  <c:v>3.833758560494159E-2</c:v>
                </c:pt>
                <c:pt idx="36">
                  <c:v>4.2793379917217177E-2</c:v>
                </c:pt>
                <c:pt idx="37">
                  <c:v>3.7348474095102911E-2</c:v>
                </c:pt>
                <c:pt idx="38">
                  <c:v>3.2587678654168298E-2</c:v>
                </c:pt>
                <c:pt idx="39">
                  <c:v>3.6919027947061298E-2</c:v>
                </c:pt>
                <c:pt idx="40">
                  <c:v>4.1488622477097191E-2</c:v>
                </c:pt>
                <c:pt idx="41">
                  <c:v>3.7875415479582147E-2</c:v>
                </c:pt>
                <c:pt idx="42">
                  <c:v>3.48065025208441E-2</c:v>
                </c:pt>
                <c:pt idx="43">
                  <c:v>3.9868131868131866E-2</c:v>
                </c:pt>
                <c:pt idx="44">
                  <c:v>4.5034676641071289E-2</c:v>
                </c:pt>
                <c:pt idx="45">
                  <c:v>4.0421974139481544E-2</c:v>
                </c:pt>
                <c:pt idx="46">
                  <c:v>3.8796046458133275E-2</c:v>
                </c:pt>
                <c:pt idx="47">
                  <c:v>4.3920421910083024E-2</c:v>
                </c:pt>
                <c:pt idx="48">
                  <c:v>4.843679622153841E-2</c:v>
                </c:pt>
                <c:pt idx="49">
                  <c:v>4.282418561473967E-2</c:v>
                </c:pt>
                <c:pt idx="50">
                  <c:v>4.0877413458242889E-2</c:v>
                </c:pt>
                <c:pt idx="51">
                  <c:v>4.562713607228195E-2</c:v>
                </c:pt>
                <c:pt idx="52">
                  <c:v>4.9484473372061195E-2</c:v>
                </c:pt>
                <c:pt idx="53">
                  <c:v>4.3505449184043601E-2</c:v>
                </c:pt>
                <c:pt idx="54">
                  <c:v>4.1205033278436387E-2</c:v>
                </c:pt>
                <c:pt idx="55">
                  <c:v>4.5722913077989091E-2</c:v>
                </c:pt>
                <c:pt idx="56">
                  <c:v>5.0203030923171375E-2</c:v>
                </c:pt>
                <c:pt idx="57">
                  <c:v>4.5863750831472122E-2</c:v>
                </c:pt>
                <c:pt idx="58">
                  <c:v>4.3030337900594268E-2</c:v>
                </c:pt>
                <c:pt idx="59">
                  <c:v>4.4067920432486592E-2</c:v>
                </c:pt>
                <c:pt idx="60">
                  <c:v>4.4865838868453543E-2</c:v>
                </c:pt>
                <c:pt idx="61">
                  <c:v>4.7797847644826023E-2</c:v>
                </c:pt>
                <c:pt idx="62">
                  <c:v>5.6017844947890374E-2</c:v>
                </c:pt>
                <c:pt idx="63">
                  <c:v>5.6060535288897193E-2</c:v>
                </c:pt>
                <c:pt idx="64">
                  <c:v>5.0984883707744122E-2</c:v>
                </c:pt>
                <c:pt idx="65">
                  <c:v>4.9902047194393021E-2</c:v>
                </c:pt>
                <c:pt idx="66">
                  <c:v>4.8691034727965557E-2</c:v>
                </c:pt>
                <c:pt idx="67">
                  <c:v>4.6350527943548235E-2</c:v>
                </c:pt>
                <c:pt idx="68">
                  <c:v>4.501511171522013E-2</c:v>
                </c:pt>
                <c:pt idx="69">
                  <c:v>4.5088404503525366E-2</c:v>
                </c:pt>
                <c:pt idx="70">
                  <c:v>4.5506029715504027E-2</c:v>
                </c:pt>
                <c:pt idx="71">
                  <c:v>4.6917623605276806E-2</c:v>
                </c:pt>
                <c:pt idx="72">
                  <c:v>4.7321280940713653E-2</c:v>
                </c:pt>
                <c:pt idx="73">
                  <c:v>4.9898647526002725E-2</c:v>
                </c:pt>
                <c:pt idx="74">
                  <c:v>5.9696586543834543E-2</c:v>
                </c:pt>
                <c:pt idx="75">
                  <c:v>6.0008964510302527E-2</c:v>
                </c:pt>
                <c:pt idx="76">
                  <c:v>5.4533686964235606E-2</c:v>
                </c:pt>
                <c:pt idx="77">
                  <c:v>5.3246505835997326E-2</c:v>
                </c:pt>
                <c:pt idx="78">
                  <c:v>5.1443792249700949E-2</c:v>
                </c:pt>
                <c:pt idx="79">
                  <c:v>4.9461729615685096E-2</c:v>
                </c:pt>
                <c:pt idx="80">
                  <c:v>4.8044193126702224E-2</c:v>
                </c:pt>
                <c:pt idx="81">
                  <c:v>4.7897687608129146E-2</c:v>
                </c:pt>
                <c:pt idx="82">
                  <c:v>4.8107801917812547E-2</c:v>
                </c:pt>
                <c:pt idx="83">
                  <c:v>4.9272219009061112E-2</c:v>
                </c:pt>
                <c:pt idx="84">
                  <c:v>5.0193901045875136E-2</c:v>
                </c:pt>
                <c:pt idx="85">
                  <c:v>5.3227971940634042E-2</c:v>
                </c:pt>
                <c:pt idx="86">
                  <c:v>6.2584995899823262E-2</c:v>
                </c:pt>
                <c:pt idx="87">
                  <c:v>6.2575616386167418E-2</c:v>
                </c:pt>
                <c:pt idx="88">
                  <c:v>5.6096632457211741E-2</c:v>
                </c:pt>
                <c:pt idx="89">
                  <c:v>5.5170869693428423E-2</c:v>
                </c:pt>
                <c:pt idx="90">
                  <c:v>5.2972391834709379E-2</c:v>
                </c:pt>
                <c:pt idx="91">
                  <c:v>5.3811596276934562E-2</c:v>
                </c:pt>
                <c:pt idx="92">
                  <c:v>4.8218357745958049E-2</c:v>
                </c:pt>
                <c:pt idx="93">
                  <c:v>4.7805411774607585E-2</c:v>
                </c:pt>
                <c:pt idx="94">
                  <c:v>4.867569753336029E-2</c:v>
                </c:pt>
                <c:pt idx="95">
                  <c:v>5.0596120403790967E-2</c:v>
                </c:pt>
                <c:pt idx="96">
                  <c:v>5.2080733564327873E-2</c:v>
                </c:pt>
                <c:pt idx="97">
                  <c:v>5.6004760639996772E-2</c:v>
                </c:pt>
                <c:pt idx="98">
                  <c:v>6.4578287810897667E-2</c:v>
                </c:pt>
                <c:pt idx="99">
                  <c:v>6.5172862215574112E-2</c:v>
                </c:pt>
                <c:pt idx="100">
                  <c:v>5.8305108541143853E-2</c:v>
                </c:pt>
                <c:pt idx="101">
                  <c:v>5.7026326367300581E-2</c:v>
                </c:pt>
                <c:pt idx="102">
                  <c:v>5.5215486553985588E-2</c:v>
                </c:pt>
                <c:pt idx="103">
                  <c:v>5.1856603235692397E-2</c:v>
                </c:pt>
                <c:pt idx="104">
                  <c:v>4.9811913092784932E-2</c:v>
                </c:pt>
                <c:pt idx="105">
                  <c:v>4.9569418189455997E-2</c:v>
                </c:pt>
                <c:pt idx="106">
                  <c:v>5.0635792540438831E-2</c:v>
                </c:pt>
                <c:pt idx="107">
                  <c:v>5.3039975617591578E-2</c:v>
                </c:pt>
                <c:pt idx="108">
                  <c:v>5.5144753344481608E-2</c:v>
                </c:pt>
                <c:pt idx="109">
                  <c:v>5.9449652793293596E-2</c:v>
                </c:pt>
                <c:pt idx="110">
                  <c:v>6.9198713104311971E-2</c:v>
                </c:pt>
                <c:pt idx="111">
                  <c:v>7.0395099327979729E-2</c:v>
                </c:pt>
                <c:pt idx="112">
                  <c:v>6.2938247500345476E-2</c:v>
                </c:pt>
                <c:pt idx="113">
                  <c:v>6.2006659802803052E-2</c:v>
                </c:pt>
                <c:pt idx="114">
                  <c:v>6.0378587042463142E-2</c:v>
                </c:pt>
                <c:pt idx="115">
                  <c:v>5.6682819801843358E-2</c:v>
                </c:pt>
                <c:pt idx="116">
                  <c:v>5.447712164924895E-2</c:v>
                </c:pt>
                <c:pt idx="117">
                  <c:v>5.3799028237448067E-2</c:v>
                </c:pt>
                <c:pt idx="118">
                  <c:v>5.5048821200336488E-2</c:v>
                </c:pt>
                <c:pt idx="119">
                  <c:v>5.7213527269954441E-2</c:v>
                </c:pt>
                <c:pt idx="120">
                  <c:v>5.9549022050579298E-2</c:v>
                </c:pt>
                <c:pt idx="121">
                  <c:v>6.3927080619038124E-2</c:v>
                </c:pt>
                <c:pt idx="122">
                  <c:v>7.4098088923556946E-2</c:v>
                </c:pt>
                <c:pt idx="123">
                  <c:v>7.4598733330403483E-2</c:v>
                </c:pt>
                <c:pt idx="124">
                  <c:v>6.5693611415156478E-2</c:v>
                </c:pt>
                <c:pt idx="125">
                  <c:v>6.4019580903530465E-2</c:v>
                </c:pt>
                <c:pt idx="126">
                  <c:v>6.2284263187506655E-2</c:v>
                </c:pt>
                <c:pt idx="127">
                  <c:v>5.8483195070801554E-2</c:v>
                </c:pt>
                <c:pt idx="128">
                  <c:v>5.5355574684160642E-2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2B-42DF-BD5C-B6D5655F58C8}"/>
            </c:ext>
          </c:extLst>
        </c:ser>
        <c:ser>
          <c:idx val="6"/>
          <c:order val="6"/>
          <c:tx>
            <c:strRef>
              <c:f>'% složení vše'!$P$2:$P$3</c:f>
              <c:strCache>
                <c:ptCount val="2"/>
                <c:pt idx="0">
                  <c:v>VŠ</c:v>
                </c:pt>
                <c:pt idx="1">
                  <c:v>Bc+ Mgr+ PhD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'% složení vše'!$A$4:$A$140</c:f>
              <c:numCache>
                <c:formatCode>[$-405]mmmm\ yy;@</c:formatCode>
                <c:ptCount val="13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'% složení vše'!$P$4:$P$140</c:f>
              <c:numCache>
                <c:formatCode>0.0%</c:formatCode>
                <c:ptCount val="137"/>
                <c:pt idx="0">
                  <c:v>3.605908394347012E-2</c:v>
                </c:pt>
                <c:pt idx="1">
                  <c:v>2.9551518283592038E-2</c:v>
                </c:pt>
                <c:pt idx="2">
                  <c:v>2.7316280332845604E-2</c:v>
                </c:pt>
                <c:pt idx="3">
                  <c:v>3.3675531019326709E-2</c:v>
                </c:pt>
                <c:pt idx="4">
                  <c:v>3.3528123036100831E-2</c:v>
                </c:pt>
                <c:pt idx="5">
                  <c:v>2.9228041253342486E-2</c:v>
                </c:pt>
                <c:pt idx="6">
                  <c:v>2.7347868071120402E-2</c:v>
                </c:pt>
                <c:pt idx="7">
                  <c:v>3.2536014962807142E-2</c:v>
                </c:pt>
                <c:pt idx="8">
                  <c:v>3.3727456001743587E-2</c:v>
                </c:pt>
                <c:pt idx="9">
                  <c:v>3.1277940262771066E-2</c:v>
                </c:pt>
                <c:pt idx="10">
                  <c:v>2.9340242074488047E-2</c:v>
                </c:pt>
                <c:pt idx="11">
                  <c:v>3.415121625875242E-2</c:v>
                </c:pt>
                <c:pt idx="12">
                  <c:v>3.5019060545381141E-2</c:v>
                </c:pt>
                <c:pt idx="13">
                  <c:v>3.1374226092703648E-2</c:v>
                </c:pt>
                <c:pt idx="14">
                  <c:v>2.9184297465898013E-2</c:v>
                </c:pt>
                <c:pt idx="15">
                  <c:v>3.4621034898482221E-2</c:v>
                </c:pt>
                <c:pt idx="16">
                  <c:v>3.5260206230744967E-2</c:v>
                </c:pt>
                <c:pt idx="17">
                  <c:v>3.1532760591423618E-2</c:v>
                </c:pt>
                <c:pt idx="18">
                  <c:v>3.040787964745937E-2</c:v>
                </c:pt>
                <c:pt idx="19">
                  <c:v>3.5451358965539893E-2</c:v>
                </c:pt>
                <c:pt idx="20">
                  <c:v>3.6734378270930658E-2</c:v>
                </c:pt>
                <c:pt idx="21">
                  <c:v>3.2774265011307521E-2</c:v>
                </c:pt>
                <c:pt idx="22">
                  <c:v>3.0564930355107538E-2</c:v>
                </c:pt>
                <c:pt idx="23">
                  <c:v>3.5265363128491621E-2</c:v>
                </c:pt>
                <c:pt idx="24">
                  <c:v>3.6956988136576371E-2</c:v>
                </c:pt>
                <c:pt idx="25">
                  <c:v>3.3506002946616091E-2</c:v>
                </c:pt>
                <c:pt idx="26">
                  <c:v>3.0991201707983737E-2</c:v>
                </c:pt>
                <c:pt idx="27">
                  <c:v>3.640829428116673E-2</c:v>
                </c:pt>
                <c:pt idx="28">
                  <c:v>3.8788415216807356E-2</c:v>
                </c:pt>
                <c:pt idx="29">
                  <c:v>3.4738989399056952E-2</c:v>
                </c:pt>
                <c:pt idx="30">
                  <c:v>3.3295855266520159E-2</c:v>
                </c:pt>
                <c:pt idx="31">
                  <c:v>3.8989619489146178E-2</c:v>
                </c:pt>
                <c:pt idx="32">
                  <c:v>4.4032791017540783E-2</c:v>
                </c:pt>
                <c:pt idx="33">
                  <c:v>3.9673305370936891E-2</c:v>
                </c:pt>
                <c:pt idx="34">
                  <c:v>3.9479983466994946E-2</c:v>
                </c:pt>
                <c:pt idx="35">
                  <c:v>4.6048744460856723E-2</c:v>
                </c:pt>
                <c:pt idx="36">
                  <c:v>5.1980874751238249E-2</c:v>
                </c:pt>
                <c:pt idx="37">
                  <c:v>4.5416607523066005E-2</c:v>
                </c:pt>
                <c:pt idx="38">
                  <c:v>4.0072441814876861E-2</c:v>
                </c:pt>
                <c:pt idx="39">
                  <c:v>4.5125173927581412E-2</c:v>
                </c:pt>
                <c:pt idx="40">
                  <c:v>5.1308674712267278E-2</c:v>
                </c:pt>
                <c:pt idx="41">
                  <c:v>4.6782259021842354E-2</c:v>
                </c:pt>
                <c:pt idx="42">
                  <c:v>4.3367596329762718E-2</c:v>
                </c:pt>
                <c:pt idx="43">
                  <c:v>4.9732267732267729E-2</c:v>
                </c:pt>
                <c:pt idx="44">
                  <c:v>5.71909822750514E-2</c:v>
                </c:pt>
                <c:pt idx="45">
                  <c:v>5.1108447852465759E-2</c:v>
                </c:pt>
                <c:pt idx="46">
                  <c:v>4.9344423307933011E-2</c:v>
                </c:pt>
                <c:pt idx="47">
                  <c:v>5.6141193671348753E-2</c:v>
                </c:pt>
                <c:pt idx="48">
                  <c:v>6.3060654916504255E-2</c:v>
                </c:pt>
                <c:pt idx="49">
                  <c:v>5.6103734676497832E-2</c:v>
                </c:pt>
                <c:pt idx="50">
                  <c:v>5.2913286873072091E-2</c:v>
                </c:pt>
                <c:pt idx="51">
                  <c:v>5.8202306852709516E-2</c:v>
                </c:pt>
                <c:pt idx="52">
                  <c:v>6.5220961708081143E-2</c:v>
                </c:pt>
                <c:pt idx="53">
                  <c:v>5.7590989362033773E-2</c:v>
                </c:pt>
                <c:pt idx="54">
                  <c:v>5.5130595745260032E-2</c:v>
                </c:pt>
                <c:pt idx="55">
                  <c:v>6.106688030669432E-2</c:v>
                </c:pt>
                <c:pt idx="56">
                  <c:v>6.7466942400970814E-2</c:v>
                </c:pt>
                <c:pt idx="57">
                  <c:v>6.1886658411984589E-2</c:v>
                </c:pt>
                <c:pt idx="58">
                  <c:v>5.8791908797251421E-2</c:v>
                </c:pt>
                <c:pt idx="59">
                  <c:v>6.0240942898689878E-2</c:v>
                </c:pt>
                <c:pt idx="60">
                  <c:v>6.1188458342500453E-2</c:v>
                </c:pt>
                <c:pt idx="61">
                  <c:v>6.5261300236978736E-2</c:v>
                </c:pt>
                <c:pt idx="62">
                  <c:v>7.6538792719498802E-2</c:v>
                </c:pt>
                <c:pt idx="63">
                  <c:v>7.7287122238310996E-2</c:v>
                </c:pt>
                <c:pt idx="64">
                  <c:v>7.0314006100949164E-2</c:v>
                </c:pt>
                <c:pt idx="65">
                  <c:v>6.910387615994211E-2</c:v>
                </c:pt>
                <c:pt idx="66">
                  <c:v>6.6843411116349893E-2</c:v>
                </c:pt>
                <c:pt idx="67">
                  <c:v>6.3417811682296446E-2</c:v>
                </c:pt>
                <c:pt idx="68">
                  <c:v>6.1426740094679702E-2</c:v>
                </c:pt>
                <c:pt idx="69">
                  <c:v>6.1719117989358835E-2</c:v>
                </c:pt>
                <c:pt idx="70">
                  <c:v>6.2551040804088978E-2</c:v>
                </c:pt>
                <c:pt idx="71">
                  <c:v>6.4285932239592336E-2</c:v>
                </c:pt>
                <c:pt idx="72">
                  <c:v>6.4972546055414665E-2</c:v>
                </c:pt>
                <c:pt idx="73">
                  <c:v>6.8423442882619437E-2</c:v>
                </c:pt>
                <c:pt idx="74">
                  <c:v>8.1360210894922874E-2</c:v>
                </c:pt>
                <c:pt idx="75">
                  <c:v>8.2256038840294143E-2</c:v>
                </c:pt>
                <c:pt idx="76">
                  <c:v>7.5181266010699452E-2</c:v>
                </c:pt>
                <c:pt idx="77">
                  <c:v>7.3793305330458706E-2</c:v>
                </c:pt>
                <c:pt idx="78">
                  <c:v>7.1426915551599107E-2</c:v>
                </c:pt>
                <c:pt idx="79">
                  <c:v>6.8679681672323772E-2</c:v>
                </c:pt>
                <c:pt idx="80">
                  <c:v>6.6606333292683187E-2</c:v>
                </c:pt>
                <c:pt idx="81">
                  <c:v>6.6425440212984604E-2</c:v>
                </c:pt>
                <c:pt idx="82">
                  <c:v>6.6888733923255908E-2</c:v>
                </c:pt>
                <c:pt idx="83">
                  <c:v>6.8358395989974938E-2</c:v>
                </c:pt>
                <c:pt idx="84">
                  <c:v>6.9566274642910514E-2</c:v>
                </c:pt>
                <c:pt idx="85">
                  <c:v>7.3390437334776543E-2</c:v>
                </c:pt>
                <c:pt idx="86">
                  <c:v>8.5456851369866499E-2</c:v>
                </c:pt>
                <c:pt idx="87">
                  <c:v>8.6332676060688743E-2</c:v>
                </c:pt>
                <c:pt idx="88">
                  <c:v>7.7182769432503739E-2</c:v>
                </c:pt>
                <c:pt idx="89">
                  <c:v>7.593844540797938E-2</c:v>
                </c:pt>
                <c:pt idx="90">
                  <c:v>7.2999682981626721E-2</c:v>
                </c:pt>
                <c:pt idx="91">
                  <c:v>7.4065655927918223E-2</c:v>
                </c:pt>
                <c:pt idx="92">
                  <c:v>6.6468763481726478E-2</c:v>
                </c:pt>
                <c:pt idx="93">
                  <c:v>6.5942852333459576E-2</c:v>
                </c:pt>
                <c:pt idx="94">
                  <c:v>6.6933998292671965E-2</c:v>
                </c:pt>
                <c:pt idx="95">
                  <c:v>6.9324783999951095E-2</c:v>
                </c:pt>
                <c:pt idx="96">
                  <c:v>7.1220435561922854E-2</c:v>
                </c:pt>
                <c:pt idx="97">
                  <c:v>7.6018948423037996E-2</c:v>
                </c:pt>
                <c:pt idx="98">
                  <c:v>8.7533077730191311E-2</c:v>
                </c:pt>
                <c:pt idx="99">
                  <c:v>8.8920781872207963E-2</c:v>
                </c:pt>
                <c:pt idx="100">
                  <c:v>7.9300844111401647E-2</c:v>
                </c:pt>
                <c:pt idx="101">
                  <c:v>7.8319006685768869E-2</c:v>
                </c:pt>
                <c:pt idx="102">
                  <c:v>7.5658551469286434E-2</c:v>
                </c:pt>
                <c:pt idx="103">
                  <c:v>7.0910840282232199E-2</c:v>
                </c:pt>
                <c:pt idx="104">
                  <c:v>6.7873788153290829E-2</c:v>
                </c:pt>
                <c:pt idx="105">
                  <c:v>6.7686250218049901E-2</c:v>
                </c:pt>
                <c:pt idx="106">
                  <c:v>6.9485751570513787E-2</c:v>
                </c:pt>
                <c:pt idx="107">
                  <c:v>7.2607682106112903E-2</c:v>
                </c:pt>
                <c:pt idx="108">
                  <c:v>7.498954849498328E-2</c:v>
                </c:pt>
                <c:pt idx="109">
                  <c:v>8.0246306739474318E-2</c:v>
                </c:pt>
                <c:pt idx="110">
                  <c:v>9.3079696845378188E-2</c:v>
                </c:pt>
                <c:pt idx="111">
                  <c:v>9.5878940906468146E-2</c:v>
                </c:pt>
                <c:pt idx="112">
                  <c:v>8.6024668904431403E-2</c:v>
                </c:pt>
                <c:pt idx="113">
                  <c:v>8.4425522442051371E-2</c:v>
                </c:pt>
                <c:pt idx="114">
                  <c:v>8.1665969024696528E-2</c:v>
                </c:pt>
                <c:pt idx="115">
                  <c:v>7.7038361536534594E-2</c:v>
                </c:pt>
                <c:pt idx="116">
                  <c:v>7.4113369542596216E-2</c:v>
                </c:pt>
                <c:pt idx="117">
                  <c:v>7.3300554641968052E-2</c:v>
                </c:pt>
                <c:pt idx="118">
                  <c:v>7.5259961330614439E-2</c:v>
                </c:pt>
                <c:pt idx="119">
                  <c:v>7.8526221476638014E-2</c:v>
                </c:pt>
                <c:pt idx="120">
                  <c:v>8.1220879531580914E-2</c:v>
                </c:pt>
                <c:pt idx="121">
                  <c:v>8.6658185292479678E-2</c:v>
                </c:pt>
                <c:pt idx="122">
                  <c:v>0.10060939937597504</c:v>
                </c:pt>
                <c:pt idx="123">
                  <c:v>0.10174374600198254</c:v>
                </c:pt>
                <c:pt idx="124">
                  <c:v>8.9739335436611903E-2</c:v>
                </c:pt>
                <c:pt idx="125">
                  <c:v>8.7121790370347757E-2</c:v>
                </c:pt>
                <c:pt idx="126">
                  <c:v>8.4687945095773209E-2</c:v>
                </c:pt>
                <c:pt idx="127">
                  <c:v>7.9774697028747468E-2</c:v>
                </c:pt>
                <c:pt idx="128">
                  <c:v>7.5666675361487162E-2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A-4466-8106-1DB6F15A7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200383"/>
        <c:axId val="596200799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'% složení vše'!$D$2:$D$3</c15:sqref>
                        </c15:formulaRef>
                      </c:ext>
                    </c:extLst>
                    <c:strCache>
                      <c:ptCount val="2"/>
                      <c:pt idx="0">
                        <c:v>zákl.</c:v>
                      </c:pt>
                      <c:pt idx="1">
                        <c:v>vzděl.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'% složení vše'!$A$4:$A$140</c15:sqref>
                        </c15:formulaRef>
                      </c:ext>
                    </c:extLst>
                    <c:numCache>
                      <c:formatCode>[$-405]mmmm\ yy;@</c:formatCode>
                      <c:ptCount val="137"/>
                      <c:pt idx="0">
                        <c:v>36433</c:v>
                      </c:pt>
                      <c:pt idx="1">
                        <c:v>36522</c:v>
                      </c:pt>
                      <c:pt idx="2">
                        <c:v>36613</c:v>
                      </c:pt>
                      <c:pt idx="3">
                        <c:v>36705</c:v>
                      </c:pt>
                      <c:pt idx="4">
                        <c:v>36797</c:v>
                      </c:pt>
                      <c:pt idx="5">
                        <c:v>36888</c:v>
                      </c:pt>
                      <c:pt idx="6">
                        <c:v>36978</c:v>
                      </c:pt>
                      <c:pt idx="7">
                        <c:v>37070</c:v>
                      </c:pt>
                      <c:pt idx="8">
                        <c:v>37162</c:v>
                      </c:pt>
                      <c:pt idx="9">
                        <c:v>37253</c:v>
                      </c:pt>
                      <c:pt idx="10">
                        <c:v>37343</c:v>
                      </c:pt>
                      <c:pt idx="11">
                        <c:v>37435</c:v>
                      </c:pt>
                      <c:pt idx="12">
                        <c:v>37527</c:v>
                      </c:pt>
                      <c:pt idx="13">
                        <c:v>37618</c:v>
                      </c:pt>
                      <c:pt idx="14">
                        <c:v>37708</c:v>
                      </c:pt>
                      <c:pt idx="15">
                        <c:v>37800</c:v>
                      </c:pt>
                      <c:pt idx="16">
                        <c:v>37892</c:v>
                      </c:pt>
                      <c:pt idx="17">
                        <c:v>37983</c:v>
                      </c:pt>
                      <c:pt idx="18">
                        <c:v>38074</c:v>
                      </c:pt>
                      <c:pt idx="19">
                        <c:v>38166</c:v>
                      </c:pt>
                      <c:pt idx="20">
                        <c:v>38258</c:v>
                      </c:pt>
                      <c:pt idx="21">
                        <c:v>38349</c:v>
                      </c:pt>
                      <c:pt idx="22">
                        <c:v>38439</c:v>
                      </c:pt>
                      <c:pt idx="23">
                        <c:v>38531</c:v>
                      </c:pt>
                      <c:pt idx="24">
                        <c:v>38623</c:v>
                      </c:pt>
                      <c:pt idx="25">
                        <c:v>38714</c:v>
                      </c:pt>
                      <c:pt idx="26">
                        <c:v>38804</c:v>
                      </c:pt>
                      <c:pt idx="27">
                        <c:v>38896</c:v>
                      </c:pt>
                      <c:pt idx="28">
                        <c:v>38988</c:v>
                      </c:pt>
                      <c:pt idx="29">
                        <c:v>39079</c:v>
                      </c:pt>
                      <c:pt idx="30">
                        <c:v>39169</c:v>
                      </c:pt>
                      <c:pt idx="31">
                        <c:v>39261</c:v>
                      </c:pt>
                      <c:pt idx="32">
                        <c:v>39353</c:v>
                      </c:pt>
                      <c:pt idx="33">
                        <c:v>39444</c:v>
                      </c:pt>
                      <c:pt idx="34">
                        <c:v>39535</c:v>
                      </c:pt>
                      <c:pt idx="35">
                        <c:v>39627</c:v>
                      </c:pt>
                      <c:pt idx="36">
                        <c:v>39719</c:v>
                      </c:pt>
                      <c:pt idx="37">
                        <c:v>39810</c:v>
                      </c:pt>
                      <c:pt idx="38">
                        <c:v>39900</c:v>
                      </c:pt>
                      <c:pt idx="39">
                        <c:v>39992</c:v>
                      </c:pt>
                      <c:pt idx="40">
                        <c:v>40084</c:v>
                      </c:pt>
                      <c:pt idx="41">
                        <c:v>40175</c:v>
                      </c:pt>
                      <c:pt idx="42">
                        <c:v>40265</c:v>
                      </c:pt>
                      <c:pt idx="43">
                        <c:v>40357</c:v>
                      </c:pt>
                      <c:pt idx="44">
                        <c:v>40449</c:v>
                      </c:pt>
                      <c:pt idx="45">
                        <c:v>40540</c:v>
                      </c:pt>
                      <c:pt idx="46">
                        <c:v>40630</c:v>
                      </c:pt>
                      <c:pt idx="47">
                        <c:v>40722</c:v>
                      </c:pt>
                      <c:pt idx="48">
                        <c:v>40814</c:v>
                      </c:pt>
                      <c:pt idx="49">
                        <c:v>40905</c:v>
                      </c:pt>
                      <c:pt idx="50">
                        <c:v>40996</c:v>
                      </c:pt>
                      <c:pt idx="51">
                        <c:v>41088</c:v>
                      </c:pt>
                      <c:pt idx="52">
                        <c:v>41180</c:v>
                      </c:pt>
                      <c:pt idx="53">
                        <c:v>41271</c:v>
                      </c:pt>
                      <c:pt idx="54">
                        <c:v>41361</c:v>
                      </c:pt>
                      <c:pt idx="55">
                        <c:v>41453</c:v>
                      </c:pt>
                      <c:pt idx="56">
                        <c:v>41545</c:v>
                      </c:pt>
                      <c:pt idx="57">
                        <c:v>41636</c:v>
                      </c:pt>
                      <c:pt idx="58">
                        <c:v>41726</c:v>
                      </c:pt>
                      <c:pt idx="59">
                        <c:v>41757</c:v>
                      </c:pt>
                      <c:pt idx="60">
                        <c:v>41787</c:v>
                      </c:pt>
                      <c:pt idx="61">
                        <c:v>41818</c:v>
                      </c:pt>
                      <c:pt idx="62">
                        <c:v>41848</c:v>
                      </c:pt>
                      <c:pt idx="63">
                        <c:v>41879</c:v>
                      </c:pt>
                      <c:pt idx="64">
                        <c:v>41910</c:v>
                      </c:pt>
                      <c:pt idx="65">
                        <c:v>41940</c:v>
                      </c:pt>
                      <c:pt idx="66">
                        <c:v>41971</c:v>
                      </c:pt>
                      <c:pt idx="67">
                        <c:v>42001</c:v>
                      </c:pt>
                      <c:pt idx="68">
                        <c:v>42032</c:v>
                      </c:pt>
                      <c:pt idx="69">
                        <c:v>42063</c:v>
                      </c:pt>
                      <c:pt idx="70">
                        <c:v>42091</c:v>
                      </c:pt>
                      <c:pt idx="71">
                        <c:v>42122</c:v>
                      </c:pt>
                      <c:pt idx="72">
                        <c:v>42152</c:v>
                      </c:pt>
                      <c:pt idx="73">
                        <c:v>42183</c:v>
                      </c:pt>
                      <c:pt idx="74">
                        <c:v>42213</c:v>
                      </c:pt>
                      <c:pt idx="75">
                        <c:v>42244</c:v>
                      </c:pt>
                      <c:pt idx="76">
                        <c:v>42275</c:v>
                      </c:pt>
                      <c:pt idx="77">
                        <c:v>42305</c:v>
                      </c:pt>
                      <c:pt idx="78">
                        <c:v>42336</c:v>
                      </c:pt>
                      <c:pt idx="79">
                        <c:v>42366</c:v>
                      </c:pt>
                      <c:pt idx="80">
                        <c:v>42397</c:v>
                      </c:pt>
                      <c:pt idx="81">
                        <c:v>42428</c:v>
                      </c:pt>
                      <c:pt idx="82">
                        <c:v>42457</c:v>
                      </c:pt>
                      <c:pt idx="83">
                        <c:v>42488</c:v>
                      </c:pt>
                      <c:pt idx="84">
                        <c:v>42518</c:v>
                      </c:pt>
                      <c:pt idx="85">
                        <c:v>42549</c:v>
                      </c:pt>
                      <c:pt idx="86">
                        <c:v>42579</c:v>
                      </c:pt>
                      <c:pt idx="87">
                        <c:v>42610</c:v>
                      </c:pt>
                      <c:pt idx="88">
                        <c:v>42641</c:v>
                      </c:pt>
                      <c:pt idx="89">
                        <c:v>42671</c:v>
                      </c:pt>
                      <c:pt idx="90">
                        <c:v>42702</c:v>
                      </c:pt>
                      <c:pt idx="91">
                        <c:v>42732</c:v>
                      </c:pt>
                      <c:pt idx="92">
                        <c:v>42763</c:v>
                      </c:pt>
                      <c:pt idx="93">
                        <c:v>42794</c:v>
                      </c:pt>
                      <c:pt idx="94">
                        <c:v>42822</c:v>
                      </c:pt>
                      <c:pt idx="95">
                        <c:v>42853</c:v>
                      </c:pt>
                      <c:pt idx="96">
                        <c:v>42883</c:v>
                      </c:pt>
                      <c:pt idx="97">
                        <c:v>42914</c:v>
                      </c:pt>
                      <c:pt idx="98">
                        <c:v>42944</c:v>
                      </c:pt>
                      <c:pt idx="99">
                        <c:v>42975</c:v>
                      </c:pt>
                      <c:pt idx="100">
                        <c:v>43006</c:v>
                      </c:pt>
                      <c:pt idx="101">
                        <c:v>43036</c:v>
                      </c:pt>
                      <c:pt idx="102">
                        <c:v>43067</c:v>
                      </c:pt>
                      <c:pt idx="103">
                        <c:v>43097</c:v>
                      </c:pt>
                      <c:pt idx="104">
                        <c:v>43128</c:v>
                      </c:pt>
                      <c:pt idx="105">
                        <c:v>43159</c:v>
                      </c:pt>
                      <c:pt idx="106">
                        <c:v>43187</c:v>
                      </c:pt>
                      <c:pt idx="107">
                        <c:v>43218</c:v>
                      </c:pt>
                      <c:pt idx="108">
                        <c:v>43248</c:v>
                      </c:pt>
                      <c:pt idx="109">
                        <c:v>43279</c:v>
                      </c:pt>
                      <c:pt idx="110">
                        <c:v>43309</c:v>
                      </c:pt>
                      <c:pt idx="111">
                        <c:v>43340</c:v>
                      </c:pt>
                      <c:pt idx="112">
                        <c:v>43371</c:v>
                      </c:pt>
                      <c:pt idx="113">
                        <c:v>43401</c:v>
                      </c:pt>
                      <c:pt idx="114">
                        <c:v>43432</c:v>
                      </c:pt>
                      <c:pt idx="115">
                        <c:v>43462</c:v>
                      </c:pt>
                      <c:pt idx="116">
                        <c:v>43493</c:v>
                      </c:pt>
                      <c:pt idx="117">
                        <c:v>43524</c:v>
                      </c:pt>
                      <c:pt idx="118">
                        <c:v>43552</c:v>
                      </c:pt>
                      <c:pt idx="119">
                        <c:v>43583</c:v>
                      </c:pt>
                      <c:pt idx="120">
                        <c:v>43613</c:v>
                      </c:pt>
                      <c:pt idx="121">
                        <c:v>43644</c:v>
                      </c:pt>
                      <c:pt idx="122">
                        <c:v>43674</c:v>
                      </c:pt>
                      <c:pt idx="123">
                        <c:v>43705</c:v>
                      </c:pt>
                      <c:pt idx="124">
                        <c:v>43736</c:v>
                      </c:pt>
                      <c:pt idx="125">
                        <c:v>43766</c:v>
                      </c:pt>
                      <c:pt idx="126">
                        <c:v>43797</c:v>
                      </c:pt>
                      <c:pt idx="127">
                        <c:v>43827</c:v>
                      </c:pt>
                      <c:pt idx="128">
                        <c:v>43858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'% složení vše'!$D$4:$D$140</c15:sqref>
                        </c15:formulaRef>
                      </c:ext>
                    </c:extLst>
                    <c:numCache>
                      <c:formatCode>0.0%</c:formatCode>
                      <c:ptCount val="137"/>
                      <c:pt idx="0">
                        <c:v>0.28297931210624894</c:v>
                      </c:pt>
                      <c:pt idx="1">
                        <c:v>0.2936941038466192</c:v>
                      </c:pt>
                      <c:pt idx="2">
                        <c:v>0.30061283798298483</c:v>
                      </c:pt>
                      <c:pt idx="3">
                        <c:v>0.30613474643107164</c:v>
                      </c:pt>
                      <c:pt idx="4">
                        <c:v>0.29669715801969138</c:v>
                      </c:pt>
                      <c:pt idx="5">
                        <c:v>0.3091530033736436</c:v>
                      </c:pt>
                      <c:pt idx="6">
                        <c:v>0.31806624792919852</c:v>
                      </c:pt>
                      <c:pt idx="7">
                        <c:v>0.32113163367773806</c:v>
                      </c:pt>
                      <c:pt idx="8">
                        <c:v>0.30703427232605024</c:v>
                      </c:pt>
                      <c:pt idx="9">
                        <c:v>0.31443119307763417</c:v>
                      </c:pt>
                      <c:pt idx="10">
                        <c:v>0.32149391633610575</c:v>
                      </c:pt>
                      <c:pt idx="11">
                        <c:v>0.32331065390279173</c:v>
                      </c:pt>
                      <c:pt idx="12">
                        <c:v>0.3029865916823391</c:v>
                      </c:pt>
                      <c:pt idx="13">
                        <c:v>0.30875815214750163</c:v>
                      </c:pt>
                      <c:pt idx="14">
                        <c:v>0.31381592025672339</c:v>
                      </c:pt>
                      <c:pt idx="15">
                        <c:v>0.31685682121214542</c:v>
                      </c:pt>
                      <c:pt idx="16">
                        <c:v>0.30141082380852541</c:v>
                      </c:pt>
                      <c:pt idx="17">
                        <c:v>0.30753475166844879</c:v>
                      </c:pt>
                      <c:pt idx="18">
                        <c:v>0.30829978100181843</c:v>
                      </c:pt>
                      <c:pt idx="19">
                        <c:v>0.31227803047576352</c:v>
                      </c:pt>
                      <c:pt idx="20">
                        <c:v>0.29795054682888283</c:v>
                      </c:pt>
                      <c:pt idx="21">
                        <c:v>0.29971661974431163</c:v>
                      </c:pt>
                      <c:pt idx="22">
                        <c:v>0.30231693236822238</c:v>
                      </c:pt>
                      <c:pt idx="23">
                        <c:v>0.31062963507465124</c:v>
                      </c:pt>
                      <c:pt idx="24">
                        <c:v>0.29605717963591288</c:v>
                      </c:pt>
                      <c:pt idx="25">
                        <c:v>0.30024333093006489</c:v>
                      </c:pt>
                      <c:pt idx="26">
                        <c:v>0.3048591671053833</c:v>
                      </c:pt>
                      <c:pt idx="27">
                        <c:v>0.31521416252499412</c:v>
                      </c:pt>
                      <c:pt idx="28">
                        <c:v>0.30097405885746242</c:v>
                      </c:pt>
                      <c:pt idx="29">
                        <c:v>0.30741843070371982</c:v>
                      </c:pt>
                      <c:pt idx="30">
                        <c:v>0.31490868205745293</c:v>
                      </c:pt>
                      <c:pt idx="31">
                        <c:v>0.32258064516129031</c:v>
                      </c:pt>
                      <c:pt idx="32">
                        <c:v>0.3049416677169583</c:v>
                      </c:pt>
                      <c:pt idx="33">
                        <c:v>0.31111476879941424</c:v>
                      </c:pt>
                      <c:pt idx="34">
                        <c:v>0.31341938821934184</c:v>
                      </c:pt>
                      <c:pt idx="35">
                        <c:v>0.31508325500201423</c:v>
                      </c:pt>
                      <c:pt idx="36">
                        <c:v>0.2935293332231258</c:v>
                      </c:pt>
                      <c:pt idx="37">
                        <c:v>0.29567352732434349</c:v>
                      </c:pt>
                      <c:pt idx="38">
                        <c:v>0.28464153330719605</c:v>
                      </c:pt>
                      <c:pt idx="39">
                        <c:v>0.28089007776854957</c:v>
                      </c:pt>
                      <c:pt idx="40">
                        <c:v>0.26283914922166401</c:v>
                      </c:pt>
                      <c:pt idx="41">
                        <c:v>0.26169649216524216</c:v>
                      </c:pt>
                      <c:pt idx="42">
                        <c:v>0.26259025459827101</c:v>
                      </c:pt>
                      <c:pt idx="43">
                        <c:v>0.27707892107892107</c:v>
                      </c:pt>
                      <c:pt idx="44">
                        <c:v>0.26672740823327956</c:v>
                      </c:pt>
                      <c:pt idx="45">
                        <c:v>0.25760260421582365</c:v>
                      </c:pt>
                      <c:pt idx="46">
                        <c:v>0.26485590457169356</c:v>
                      </c:pt>
                      <c:pt idx="47">
                        <c:v>0.28168555166832021</c:v>
                      </c:pt>
                      <c:pt idx="48">
                        <c:v>0.27877519921534621</c:v>
                      </c:pt>
                      <c:pt idx="49">
                        <c:v>0.26868862486257278</c:v>
                      </c:pt>
                      <c:pt idx="50">
                        <c:v>0.27210480216306793</c:v>
                      </c:pt>
                      <c:pt idx="51">
                        <c:v>0.28624527482900886</c:v>
                      </c:pt>
                      <c:pt idx="52">
                        <c:v>0.27822216815191053</c:v>
                      </c:pt>
                      <c:pt idx="53">
                        <c:v>0.26962595656423582</c:v>
                      </c:pt>
                      <c:pt idx="54">
                        <c:v>0.27160035932544813</c:v>
                      </c:pt>
                      <c:pt idx="55">
                        <c:v>0.28306131851174804</c:v>
                      </c:pt>
                      <c:pt idx="56">
                        <c:v>0.27661751559083614</c:v>
                      </c:pt>
                      <c:pt idx="57">
                        <c:v>0.27020791410662615</c:v>
                      </c:pt>
                      <c:pt idx="58">
                        <c:v>0.26745353969571684</c:v>
                      </c:pt>
                      <c:pt idx="59">
                        <c:v>0.27402993174560103</c:v>
                      </c:pt>
                      <c:pt idx="60">
                        <c:v>0.27905006245761155</c:v>
                      </c:pt>
                      <c:pt idx="61">
                        <c:v>0.27910063498386944</c:v>
                      </c:pt>
                      <c:pt idx="62">
                        <c:v>0.27459804329107157</c:v>
                      </c:pt>
                      <c:pt idx="63">
                        <c:v>0.27282171049558596</c:v>
                      </c:pt>
                      <c:pt idx="64">
                        <c:v>0.27497552438300654</c:v>
                      </c:pt>
                      <c:pt idx="65">
                        <c:v>0.27642897555606016</c:v>
                      </c:pt>
                      <c:pt idx="66">
                        <c:v>0.2779860407955046</c:v>
                      </c:pt>
                      <c:pt idx="67">
                        <c:v>0.27145820185490688</c:v>
                      </c:pt>
                      <c:pt idx="68">
                        <c:v>0.26906224660233624</c:v>
                      </c:pt>
                      <c:pt idx="69">
                        <c:v>0.27241819811332857</c:v>
                      </c:pt>
                      <c:pt idx="70">
                        <c:v>0.27493218354701465</c:v>
                      </c:pt>
                      <c:pt idx="71">
                        <c:v>0.28083240945106136</c:v>
                      </c:pt>
                      <c:pt idx="72">
                        <c:v>0.28584527442134128</c:v>
                      </c:pt>
                      <c:pt idx="73">
                        <c:v>0.28554813411756885</c:v>
                      </c:pt>
                      <c:pt idx="74">
                        <c:v>0.27688943136820932</c:v>
                      </c:pt>
                      <c:pt idx="75">
                        <c:v>0.27501963760301423</c:v>
                      </c:pt>
                      <c:pt idx="76">
                        <c:v>0.27712427470965756</c:v>
                      </c:pt>
                      <c:pt idx="77">
                        <c:v>0.27722381235595867</c:v>
                      </c:pt>
                      <c:pt idx="78">
                        <c:v>0.27768195769697979</c:v>
                      </c:pt>
                      <c:pt idx="79">
                        <c:v>0.26940443769614097</c:v>
                      </c:pt>
                      <c:pt idx="80">
                        <c:v>0.26646598331632448</c:v>
                      </c:pt>
                      <c:pt idx="81">
                        <c:v>0.26955213396523392</c:v>
                      </c:pt>
                      <c:pt idx="82">
                        <c:v>0.27533631679789849</c:v>
                      </c:pt>
                      <c:pt idx="83">
                        <c:v>0.28382012724117989</c:v>
                      </c:pt>
                      <c:pt idx="84">
                        <c:v>0.28812606227630455</c:v>
                      </c:pt>
                      <c:pt idx="85">
                        <c:v>0.28674725755084202</c:v>
                      </c:pt>
                      <c:pt idx="86">
                        <c:v>0.27819571849867319</c:v>
                      </c:pt>
                      <c:pt idx="87">
                        <c:v>0.27609569752415863</c:v>
                      </c:pt>
                      <c:pt idx="88">
                        <c:v>0.28121546669204617</c:v>
                      </c:pt>
                      <c:pt idx="89">
                        <c:v>0.28265855549852009</c:v>
                      </c:pt>
                      <c:pt idx="90">
                        <c:v>0.28277211892324022</c:v>
                      </c:pt>
                      <c:pt idx="91">
                        <c:v>0.29391115488547115</c:v>
                      </c:pt>
                      <c:pt idx="92">
                        <c:v>0.27038180249399102</c:v>
                      </c:pt>
                      <c:pt idx="93">
                        <c:v>0.27078862096536632</c:v>
                      </c:pt>
                      <c:pt idx="94">
                        <c:v>0.27536561531203668</c:v>
                      </c:pt>
                      <c:pt idx="95">
                        <c:v>0.28141895299191011</c:v>
                      </c:pt>
                      <c:pt idx="96">
                        <c:v>0.28324165940081875</c:v>
                      </c:pt>
                      <c:pt idx="97">
                        <c:v>0.2792303632005218</c:v>
                      </c:pt>
                      <c:pt idx="98">
                        <c:v>0.26970310881170934</c:v>
                      </c:pt>
                      <c:pt idx="99">
                        <c:v>0.26614919178239105</c:v>
                      </c:pt>
                      <c:pt idx="100">
                        <c:v>0.2719196953477353</c:v>
                      </c:pt>
                      <c:pt idx="101">
                        <c:v>0.27371456597817628</c:v>
                      </c:pt>
                      <c:pt idx="102">
                        <c:v>0.27382481570352846</c:v>
                      </c:pt>
                      <c:pt idx="103">
                        <c:v>0.26594683201482433</c:v>
                      </c:pt>
                      <c:pt idx="104">
                        <c:v>0.26133016167176071</c:v>
                      </c:pt>
                      <c:pt idx="105">
                        <c:v>0.26405932381389752</c:v>
                      </c:pt>
                      <c:pt idx="106">
                        <c:v>0.26871339261327426</c:v>
                      </c:pt>
                      <c:pt idx="107">
                        <c:v>0.2753852997141657</c:v>
                      </c:pt>
                      <c:pt idx="108">
                        <c:v>0.27703020484949831</c:v>
                      </c:pt>
                      <c:pt idx="109">
                        <c:v>0.27276505232677645</c:v>
                      </c:pt>
                      <c:pt idx="110">
                        <c:v>0.26096776283117051</c:v>
                      </c:pt>
                      <c:pt idx="111">
                        <c:v>0.25676467143024484</c:v>
                      </c:pt>
                      <c:pt idx="112">
                        <c:v>0.26205918932292016</c:v>
                      </c:pt>
                      <c:pt idx="113">
                        <c:v>0.26284423667343776</c:v>
                      </c:pt>
                      <c:pt idx="114">
                        <c:v>0.26206222966373655</c:v>
                      </c:pt>
                      <c:pt idx="115">
                        <c:v>0.25303843064085618</c:v>
                      </c:pt>
                      <c:pt idx="116">
                        <c:v>0.24801984844342337</c:v>
                      </c:pt>
                      <c:pt idx="117">
                        <c:v>0.25225646909703958</c:v>
                      </c:pt>
                      <c:pt idx="118">
                        <c:v>0.26067041615834191</c:v>
                      </c:pt>
                      <c:pt idx="119">
                        <c:v>0.26719503593419375</c:v>
                      </c:pt>
                      <c:pt idx="120">
                        <c:v>0.26874299240064781</c:v>
                      </c:pt>
                      <c:pt idx="121">
                        <c:v>0.26543635648339747</c:v>
                      </c:pt>
                      <c:pt idx="122">
                        <c:v>0.253320007800312</c:v>
                      </c:pt>
                      <c:pt idx="123">
                        <c:v>0.25074588967180855</c:v>
                      </c:pt>
                      <c:pt idx="124">
                        <c:v>0.25917873080180481</c:v>
                      </c:pt>
                      <c:pt idx="125">
                        <c:v>0.26403688211766863</c:v>
                      </c:pt>
                      <c:pt idx="126">
                        <c:v>0.26606653183907869</c:v>
                      </c:pt>
                      <c:pt idx="127">
                        <c:v>0.2592004899504482</c:v>
                      </c:pt>
                      <c:pt idx="128">
                        <c:v>0.25821008425281061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0F2B-42DF-BD5C-B6D5655F58C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vše'!$G$2:$G$3</c15:sqref>
                        </c15:formulaRef>
                      </c:ext>
                    </c:extLst>
                    <c:strCache>
                      <c:ptCount val="2"/>
                      <c:pt idx="0">
                        <c:v>str.odb.vzd.</c:v>
                      </c:pt>
                      <c:pt idx="1">
                        <c:v>s výuč.lis.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vše'!$A$4:$A$140</c15:sqref>
                        </c15:formulaRef>
                      </c:ext>
                    </c:extLst>
                    <c:numCache>
                      <c:formatCode>[$-405]mmmm\ yy;@</c:formatCode>
                      <c:ptCount val="137"/>
                      <c:pt idx="0">
                        <c:v>36433</c:v>
                      </c:pt>
                      <c:pt idx="1">
                        <c:v>36522</c:v>
                      </c:pt>
                      <c:pt idx="2">
                        <c:v>36613</c:v>
                      </c:pt>
                      <c:pt idx="3">
                        <c:v>36705</c:v>
                      </c:pt>
                      <c:pt idx="4">
                        <c:v>36797</c:v>
                      </c:pt>
                      <c:pt idx="5">
                        <c:v>36888</c:v>
                      </c:pt>
                      <c:pt idx="6">
                        <c:v>36978</c:v>
                      </c:pt>
                      <c:pt idx="7">
                        <c:v>37070</c:v>
                      </c:pt>
                      <c:pt idx="8">
                        <c:v>37162</c:v>
                      </c:pt>
                      <c:pt idx="9">
                        <c:v>37253</c:v>
                      </c:pt>
                      <c:pt idx="10">
                        <c:v>37343</c:v>
                      </c:pt>
                      <c:pt idx="11">
                        <c:v>37435</c:v>
                      </c:pt>
                      <c:pt idx="12">
                        <c:v>37527</c:v>
                      </c:pt>
                      <c:pt idx="13">
                        <c:v>37618</c:v>
                      </c:pt>
                      <c:pt idx="14">
                        <c:v>37708</c:v>
                      </c:pt>
                      <c:pt idx="15">
                        <c:v>37800</c:v>
                      </c:pt>
                      <c:pt idx="16">
                        <c:v>37892</c:v>
                      </c:pt>
                      <c:pt idx="17">
                        <c:v>37983</c:v>
                      </c:pt>
                      <c:pt idx="18">
                        <c:v>38074</c:v>
                      </c:pt>
                      <c:pt idx="19">
                        <c:v>38166</c:v>
                      </c:pt>
                      <c:pt idx="20">
                        <c:v>38258</c:v>
                      </c:pt>
                      <c:pt idx="21">
                        <c:v>38349</c:v>
                      </c:pt>
                      <c:pt idx="22">
                        <c:v>38439</c:v>
                      </c:pt>
                      <c:pt idx="23">
                        <c:v>38531</c:v>
                      </c:pt>
                      <c:pt idx="24">
                        <c:v>38623</c:v>
                      </c:pt>
                      <c:pt idx="25">
                        <c:v>38714</c:v>
                      </c:pt>
                      <c:pt idx="26">
                        <c:v>38804</c:v>
                      </c:pt>
                      <c:pt idx="27">
                        <c:v>38896</c:v>
                      </c:pt>
                      <c:pt idx="28">
                        <c:v>38988</c:v>
                      </c:pt>
                      <c:pt idx="29">
                        <c:v>39079</c:v>
                      </c:pt>
                      <c:pt idx="30">
                        <c:v>39169</c:v>
                      </c:pt>
                      <c:pt idx="31">
                        <c:v>39261</c:v>
                      </c:pt>
                      <c:pt idx="32">
                        <c:v>39353</c:v>
                      </c:pt>
                      <c:pt idx="33">
                        <c:v>39444</c:v>
                      </c:pt>
                      <c:pt idx="34">
                        <c:v>39535</c:v>
                      </c:pt>
                      <c:pt idx="35">
                        <c:v>39627</c:v>
                      </c:pt>
                      <c:pt idx="36">
                        <c:v>39719</c:v>
                      </c:pt>
                      <c:pt idx="37">
                        <c:v>39810</c:v>
                      </c:pt>
                      <c:pt idx="38">
                        <c:v>39900</c:v>
                      </c:pt>
                      <c:pt idx="39">
                        <c:v>39992</c:v>
                      </c:pt>
                      <c:pt idx="40">
                        <c:v>40084</c:v>
                      </c:pt>
                      <c:pt idx="41">
                        <c:v>40175</c:v>
                      </c:pt>
                      <c:pt idx="42">
                        <c:v>40265</c:v>
                      </c:pt>
                      <c:pt idx="43">
                        <c:v>40357</c:v>
                      </c:pt>
                      <c:pt idx="44">
                        <c:v>40449</c:v>
                      </c:pt>
                      <c:pt idx="45">
                        <c:v>40540</c:v>
                      </c:pt>
                      <c:pt idx="46">
                        <c:v>40630</c:v>
                      </c:pt>
                      <c:pt idx="47">
                        <c:v>40722</c:v>
                      </c:pt>
                      <c:pt idx="48">
                        <c:v>40814</c:v>
                      </c:pt>
                      <c:pt idx="49">
                        <c:v>40905</c:v>
                      </c:pt>
                      <c:pt idx="50">
                        <c:v>40996</c:v>
                      </c:pt>
                      <c:pt idx="51">
                        <c:v>41088</c:v>
                      </c:pt>
                      <c:pt idx="52">
                        <c:v>41180</c:v>
                      </c:pt>
                      <c:pt idx="53">
                        <c:v>41271</c:v>
                      </c:pt>
                      <c:pt idx="54">
                        <c:v>41361</c:v>
                      </c:pt>
                      <c:pt idx="55">
                        <c:v>41453</c:v>
                      </c:pt>
                      <c:pt idx="56">
                        <c:v>41545</c:v>
                      </c:pt>
                      <c:pt idx="57">
                        <c:v>41636</c:v>
                      </c:pt>
                      <c:pt idx="58">
                        <c:v>41726</c:v>
                      </c:pt>
                      <c:pt idx="59">
                        <c:v>41757</c:v>
                      </c:pt>
                      <c:pt idx="60">
                        <c:v>41787</c:v>
                      </c:pt>
                      <c:pt idx="61">
                        <c:v>41818</c:v>
                      </c:pt>
                      <c:pt idx="62">
                        <c:v>41848</c:v>
                      </c:pt>
                      <c:pt idx="63">
                        <c:v>41879</c:v>
                      </c:pt>
                      <c:pt idx="64">
                        <c:v>41910</c:v>
                      </c:pt>
                      <c:pt idx="65">
                        <c:v>41940</c:v>
                      </c:pt>
                      <c:pt idx="66">
                        <c:v>41971</c:v>
                      </c:pt>
                      <c:pt idx="67">
                        <c:v>42001</c:v>
                      </c:pt>
                      <c:pt idx="68">
                        <c:v>42032</c:v>
                      </c:pt>
                      <c:pt idx="69">
                        <c:v>42063</c:v>
                      </c:pt>
                      <c:pt idx="70">
                        <c:v>42091</c:v>
                      </c:pt>
                      <c:pt idx="71">
                        <c:v>42122</c:v>
                      </c:pt>
                      <c:pt idx="72">
                        <c:v>42152</c:v>
                      </c:pt>
                      <c:pt idx="73">
                        <c:v>42183</c:v>
                      </c:pt>
                      <c:pt idx="74">
                        <c:v>42213</c:v>
                      </c:pt>
                      <c:pt idx="75">
                        <c:v>42244</c:v>
                      </c:pt>
                      <c:pt idx="76">
                        <c:v>42275</c:v>
                      </c:pt>
                      <c:pt idx="77">
                        <c:v>42305</c:v>
                      </c:pt>
                      <c:pt idx="78">
                        <c:v>42336</c:v>
                      </c:pt>
                      <c:pt idx="79">
                        <c:v>42366</c:v>
                      </c:pt>
                      <c:pt idx="80">
                        <c:v>42397</c:v>
                      </c:pt>
                      <c:pt idx="81">
                        <c:v>42428</c:v>
                      </c:pt>
                      <c:pt idx="82">
                        <c:v>42457</c:v>
                      </c:pt>
                      <c:pt idx="83">
                        <c:v>42488</c:v>
                      </c:pt>
                      <c:pt idx="84">
                        <c:v>42518</c:v>
                      </c:pt>
                      <c:pt idx="85">
                        <c:v>42549</c:v>
                      </c:pt>
                      <c:pt idx="86">
                        <c:v>42579</c:v>
                      </c:pt>
                      <c:pt idx="87">
                        <c:v>42610</c:v>
                      </c:pt>
                      <c:pt idx="88">
                        <c:v>42641</c:v>
                      </c:pt>
                      <c:pt idx="89">
                        <c:v>42671</c:v>
                      </c:pt>
                      <c:pt idx="90">
                        <c:v>42702</c:v>
                      </c:pt>
                      <c:pt idx="91">
                        <c:v>42732</c:v>
                      </c:pt>
                      <c:pt idx="92">
                        <c:v>42763</c:v>
                      </c:pt>
                      <c:pt idx="93">
                        <c:v>42794</c:v>
                      </c:pt>
                      <c:pt idx="94">
                        <c:v>42822</c:v>
                      </c:pt>
                      <c:pt idx="95">
                        <c:v>42853</c:v>
                      </c:pt>
                      <c:pt idx="96">
                        <c:v>42883</c:v>
                      </c:pt>
                      <c:pt idx="97">
                        <c:v>42914</c:v>
                      </c:pt>
                      <c:pt idx="98">
                        <c:v>42944</c:v>
                      </c:pt>
                      <c:pt idx="99">
                        <c:v>42975</c:v>
                      </c:pt>
                      <c:pt idx="100">
                        <c:v>43006</c:v>
                      </c:pt>
                      <c:pt idx="101">
                        <c:v>43036</c:v>
                      </c:pt>
                      <c:pt idx="102">
                        <c:v>43067</c:v>
                      </c:pt>
                      <c:pt idx="103">
                        <c:v>43097</c:v>
                      </c:pt>
                      <c:pt idx="104">
                        <c:v>43128</c:v>
                      </c:pt>
                      <c:pt idx="105">
                        <c:v>43159</c:v>
                      </c:pt>
                      <c:pt idx="106">
                        <c:v>43187</c:v>
                      </c:pt>
                      <c:pt idx="107">
                        <c:v>43218</c:v>
                      </c:pt>
                      <c:pt idx="108">
                        <c:v>43248</c:v>
                      </c:pt>
                      <c:pt idx="109">
                        <c:v>43279</c:v>
                      </c:pt>
                      <c:pt idx="110">
                        <c:v>43309</c:v>
                      </c:pt>
                      <c:pt idx="111">
                        <c:v>43340</c:v>
                      </c:pt>
                      <c:pt idx="112">
                        <c:v>43371</c:v>
                      </c:pt>
                      <c:pt idx="113">
                        <c:v>43401</c:v>
                      </c:pt>
                      <c:pt idx="114">
                        <c:v>43432</c:v>
                      </c:pt>
                      <c:pt idx="115">
                        <c:v>43462</c:v>
                      </c:pt>
                      <c:pt idx="116">
                        <c:v>43493</c:v>
                      </c:pt>
                      <c:pt idx="117">
                        <c:v>43524</c:v>
                      </c:pt>
                      <c:pt idx="118">
                        <c:v>43552</c:v>
                      </c:pt>
                      <c:pt idx="119">
                        <c:v>43583</c:v>
                      </c:pt>
                      <c:pt idx="120">
                        <c:v>43613</c:v>
                      </c:pt>
                      <c:pt idx="121">
                        <c:v>43644</c:v>
                      </c:pt>
                      <c:pt idx="122">
                        <c:v>43674</c:v>
                      </c:pt>
                      <c:pt idx="123">
                        <c:v>43705</c:v>
                      </c:pt>
                      <c:pt idx="124">
                        <c:v>43736</c:v>
                      </c:pt>
                      <c:pt idx="125">
                        <c:v>43766</c:v>
                      </c:pt>
                      <c:pt idx="126">
                        <c:v>43797</c:v>
                      </c:pt>
                      <c:pt idx="127">
                        <c:v>43827</c:v>
                      </c:pt>
                      <c:pt idx="128">
                        <c:v>43858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vše'!$G$4:$G$140</c15:sqref>
                        </c15:formulaRef>
                      </c:ext>
                    </c:extLst>
                    <c:numCache>
                      <c:formatCode>0.0%</c:formatCode>
                      <c:ptCount val="137"/>
                      <c:pt idx="0">
                        <c:v>0.3867955048527158</c:v>
                      </c:pt>
                      <c:pt idx="1">
                        <c:v>0.40648615836414609</c:v>
                      </c:pt>
                      <c:pt idx="2">
                        <c:v>0.41319344522760526</c:v>
                      </c:pt>
                      <c:pt idx="3">
                        <c:v>0.394713289439871</c:v>
                      </c:pt>
                      <c:pt idx="4">
                        <c:v>0.39929997905174219</c:v>
                      </c:pt>
                      <c:pt idx="5">
                        <c:v>0.40987474008951197</c:v>
                      </c:pt>
                      <c:pt idx="6">
                        <c:v>0.41267640570876779</c:v>
                      </c:pt>
                      <c:pt idx="7">
                        <c:v>0.39272847549745149</c:v>
                      </c:pt>
                      <c:pt idx="8">
                        <c:v>0.38939138015583286</c:v>
                      </c:pt>
                      <c:pt idx="9">
                        <c:v>0.40171197364062844</c:v>
                      </c:pt>
                      <c:pt idx="10">
                        <c:v>0.40332179285225145</c:v>
                      </c:pt>
                      <c:pt idx="11">
                        <c:v>0.38918519138108265</c:v>
                      </c:pt>
                      <c:pt idx="12">
                        <c:v>0.39050482549304832</c:v>
                      </c:pt>
                      <c:pt idx="13">
                        <c:v>0.4044981387347284</c:v>
                      </c:pt>
                      <c:pt idx="14">
                        <c:v>0.40925983774931607</c:v>
                      </c:pt>
                      <c:pt idx="15">
                        <c:v>0.39445225111577736</c:v>
                      </c:pt>
                      <c:pt idx="16">
                        <c:v>0.39606389790841451</c:v>
                      </c:pt>
                      <c:pt idx="17">
                        <c:v>0.40670329265145089</c:v>
                      </c:pt>
                      <c:pt idx="18">
                        <c:v>0.41156653364819534</c:v>
                      </c:pt>
                      <c:pt idx="19">
                        <c:v>0.39472026526203513</c:v>
                      </c:pt>
                      <c:pt idx="20">
                        <c:v>0.39284549042978734</c:v>
                      </c:pt>
                      <c:pt idx="21">
                        <c:v>0.4094798541560899</c:v>
                      </c:pt>
                      <c:pt idx="22">
                        <c:v>0.41628180647453261</c:v>
                      </c:pt>
                      <c:pt idx="23">
                        <c:v>0.39832443072298995</c:v>
                      </c:pt>
                      <c:pt idx="24">
                        <c:v>0.39493162440702745</c:v>
                      </c:pt>
                      <c:pt idx="25">
                        <c:v>0.40985000470204697</c:v>
                      </c:pt>
                      <c:pt idx="26">
                        <c:v>0.41504859555636714</c:v>
                      </c:pt>
                      <c:pt idx="27">
                        <c:v>0.3932623374550549</c:v>
                      </c:pt>
                      <c:pt idx="28">
                        <c:v>0.38806029301029105</c:v>
                      </c:pt>
                      <c:pt idx="29">
                        <c:v>0.40055289881728701</c:v>
                      </c:pt>
                      <c:pt idx="30">
                        <c:v>0.40068157426464779</c:v>
                      </c:pt>
                      <c:pt idx="31">
                        <c:v>0.38427847493601519</c:v>
                      </c:pt>
                      <c:pt idx="32">
                        <c:v>0.37799264613209566</c:v>
                      </c:pt>
                      <c:pt idx="33">
                        <c:v>0.39682954100426249</c:v>
                      </c:pt>
                      <c:pt idx="34">
                        <c:v>0.38992319289199723</c:v>
                      </c:pt>
                      <c:pt idx="35">
                        <c:v>0.37486236068215389</c:v>
                      </c:pt>
                      <c:pt idx="36">
                        <c:v>0.37053262037525669</c:v>
                      </c:pt>
                      <c:pt idx="37">
                        <c:v>0.39255358410220015</c:v>
                      </c:pt>
                      <c:pt idx="38">
                        <c:v>0.41375815304558577</c:v>
                      </c:pt>
                      <c:pt idx="39">
                        <c:v>0.40568217363635384</c:v>
                      </c:pt>
                      <c:pt idx="40">
                        <c:v>0.39938539811346374</c:v>
                      </c:pt>
                      <c:pt idx="41">
                        <c:v>0.41696343779677114</c:v>
                      </c:pt>
                      <c:pt idx="42">
                        <c:v>0.42333945505076603</c:v>
                      </c:pt>
                      <c:pt idx="43">
                        <c:v>0.39635764235764237</c:v>
                      </c:pt>
                      <c:pt idx="44">
                        <c:v>0.3841644338146703</c:v>
                      </c:pt>
                      <c:pt idx="45">
                        <c:v>0.41379322626083831</c:v>
                      </c:pt>
                      <c:pt idx="46">
                        <c:v>0.41035157604945216</c:v>
                      </c:pt>
                      <c:pt idx="47">
                        <c:v>0.38023288601117433</c:v>
                      </c:pt>
                      <c:pt idx="48">
                        <c:v>0.36967127889306567</c:v>
                      </c:pt>
                      <c:pt idx="49">
                        <c:v>0.39573528225925408</c:v>
                      </c:pt>
                      <c:pt idx="50">
                        <c:v>0.40525153280779924</c:v>
                      </c:pt>
                      <c:pt idx="51">
                        <c:v>0.38500714306785283</c:v>
                      </c:pt>
                      <c:pt idx="52">
                        <c:v>0.3814025162971299</c:v>
                      </c:pt>
                      <c:pt idx="53">
                        <c:v>0.41008525410270469</c:v>
                      </c:pt>
                      <c:pt idx="54">
                        <c:v>0.41448836956077906</c:v>
                      </c:pt>
                      <c:pt idx="55">
                        <c:v>0.38895374977103386</c:v>
                      </c:pt>
                      <c:pt idx="56">
                        <c:v>0.38178968796785973</c:v>
                      </c:pt>
                      <c:pt idx="57">
                        <c:v>0.40371259632091389</c:v>
                      </c:pt>
                      <c:pt idx="58">
                        <c:v>0.39513903158725333</c:v>
                      </c:pt>
                      <c:pt idx="59">
                        <c:v>0.38336394692716053</c:v>
                      </c:pt>
                      <c:pt idx="60">
                        <c:v>0.37538570075258237</c:v>
                      </c:pt>
                      <c:pt idx="61">
                        <c:v>0.37042028820933059</c:v>
                      </c:pt>
                      <c:pt idx="62">
                        <c:v>0.36599030553163692</c:v>
                      </c:pt>
                      <c:pt idx="63">
                        <c:v>0.36352562006632727</c:v>
                      </c:pt>
                      <c:pt idx="64">
                        <c:v>0.36380972901050468</c:v>
                      </c:pt>
                      <c:pt idx="65">
                        <c:v>0.36442869844006787</c:v>
                      </c:pt>
                      <c:pt idx="66">
                        <c:v>0.36951119596218801</c:v>
                      </c:pt>
                      <c:pt idx="67">
                        <c:v>0.38501681078547517</c:v>
                      </c:pt>
                      <c:pt idx="68">
                        <c:v>0.39231127436438201</c:v>
                      </c:pt>
                      <c:pt idx="69">
                        <c:v>0.38764371344734494</c:v>
                      </c:pt>
                      <c:pt idx="70">
                        <c:v>0.38295118167194919</c:v>
                      </c:pt>
                      <c:pt idx="71">
                        <c:v>0.3714169472217419</c:v>
                      </c:pt>
                      <c:pt idx="72">
                        <c:v>0.36359029309260044</c:v>
                      </c:pt>
                      <c:pt idx="73">
                        <c:v>0.35902258554038036</c:v>
                      </c:pt>
                      <c:pt idx="74">
                        <c:v>0.35221906425239019</c:v>
                      </c:pt>
                      <c:pt idx="75">
                        <c:v>0.35106264950096078</c:v>
                      </c:pt>
                      <c:pt idx="76">
                        <c:v>0.35191177934880014</c:v>
                      </c:pt>
                      <c:pt idx="77">
                        <c:v>0.35215783213144003</c:v>
                      </c:pt>
                      <c:pt idx="78">
                        <c:v>0.3580178225350284</c:v>
                      </c:pt>
                      <c:pt idx="79">
                        <c:v>0.37387832749967997</c:v>
                      </c:pt>
                      <c:pt idx="80">
                        <c:v>0.38181398065480965</c:v>
                      </c:pt>
                      <c:pt idx="81">
                        <c:v>0.37959128809723058</c:v>
                      </c:pt>
                      <c:pt idx="82">
                        <c:v>0.37250879580419266</c:v>
                      </c:pt>
                      <c:pt idx="83">
                        <c:v>0.35909003277424328</c:v>
                      </c:pt>
                      <c:pt idx="84">
                        <c:v>0.35168913014293712</c:v>
                      </c:pt>
                      <c:pt idx="85">
                        <c:v>0.34810370308694655</c:v>
                      </c:pt>
                      <c:pt idx="86">
                        <c:v>0.34250737267805209</c:v>
                      </c:pt>
                      <c:pt idx="87">
                        <c:v>0.34187616159640027</c:v>
                      </c:pt>
                      <c:pt idx="88">
                        <c:v>0.34373099841906846</c:v>
                      </c:pt>
                      <c:pt idx="89">
                        <c:v>0.34451622415657324</c:v>
                      </c:pt>
                      <c:pt idx="90">
                        <c:v>0.35066642775426943</c:v>
                      </c:pt>
                      <c:pt idx="91">
                        <c:v>0.32410143304908062</c:v>
                      </c:pt>
                      <c:pt idx="92">
                        <c:v>0.37806356184645729</c:v>
                      </c:pt>
                      <c:pt idx="93">
                        <c:v>0.37733030341286877</c:v>
                      </c:pt>
                      <c:pt idx="94">
                        <c:v>0.36768488565395158</c:v>
                      </c:pt>
                      <c:pt idx="95">
                        <c:v>0.35285865788098375</c:v>
                      </c:pt>
                      <c:pt idx="96">
                        <c:v>0.34527309324162697</c:v>
                      </c:pt>
                      <c:pt idx="97">
                        <c:v>0.3421003970562031</c:v>
                      </c:pt>
                      <c:pt idx="98">
                        <c:v>0.33748523462916646</c:v>
                      </c:pt>
                      <c:pt idx="99">
                        <c:v>0.33642942329849812</c:v>
                      </c:pt>
                      <c:pt idx="100">
                        <c:v>0.33726901005563065</c:v>
                      </c:pt>
                      <c:pt idx="101">
                        <c:v>0.33722752633927416</c:v>
                      </c:pt>
                      <c:pt idx="102">
                        <c:v>0.34372374928899418</c:v>
                      </c:pt>
                      <c:pt idx="103">
                        <c:v>0.36303898510441168</c:v>
                      </c:pt>
                      <c:pt idx="104">
                        <c:v>0.37269904711853624</c:v>
                      </c:pt>
                      <c:pt idx="105">
                        <c:v>0.37077027686107816</c:v>
                      </c:pt>
                      <c:pt idx="106">
                        <c:v>0.36187065642924343</c:v>
                      </c:pt>
                      <c:pt idx="107">
                        <c:v>0.3453240965741069</c:v>
                      </c:pt>
                      <c:pt idx="108">
                        <c:v>0.33800167224080269</c:v>
                      </c:pt>
                      <c:pt idx="109">
                        <c:v>0.3344757938387567</c:v>
                      </c:pt>
                      <c:pt idx="110">
                        <c:v>0.32932437976378121</c:v>
                      </c:pt>
                      <c:pt idx="111">
                        <c:v>0.32852637104716287</c:v>
                      </c:pt>
                      <c:pt idx="112">
                        <c:v>0.32772109070971023</c:v>
                      </c:pt>
                      <c:pt idx="113">
                        <c:v>0.32790253313669293</c:v>
                      </c:pt>
                      <c:pt idx="114">
                        <c:v>0.33405423003581231</c:v>
                      </c:pt>
                      <c:pt idx="115">
                        <c:v>0.35253569670113244</c:v>
                      </c:pt>
                      <c:pt idx="116">
                        <c:v>0.36124248644192986</c:v>
                      </c:pt>
                      <c:pt idx="117">
                        <c:v>0.35767572291926419</c:v>
                      </c:pt>
                      <c:pt idx="118">
                        <c:v>0.34467723394978267</c:v>
                      </c:pt>
                      <c:pt idx="119">
                        <c:v>0.33002745105514991</c:v>
                      </c:pt>
                      <c:pt idx="120">
                        <c:v>0.32616419583904321</c:v>
                      </c:pt>
                      <c:pt idx="121">
                        <c:v>0.32474466465361762</c:v>
                      </c:pt>
                      <c:pt idx="122">
                        <c:v>0.32150936037441497</c:v>
                      </c:pt>
                      <c:pt idx="123">
                        <c:v>0.32227805204381094</c:v>
                      </c:pt>
                      <c:pt idx="124">
                        <c:v>0.32444145076693726</c:v>
                      </c:pt>
                      <c:pt idx="125">
                        <c:v>0.32518649691122442</c:v>
                      </c:pt>
                      <c:pt idx="126">
                        <c:v>0.33094090395308406</c:v>
                      </c:pt>
                      <c:pt idx="127">
                        <c:v>0.350713583133827</c:v>
                      </c:pt>
                      <c:pt idx="128">
                        <c:v>0.35975689281894774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F2B-42DF-BD5C-B6D5655F58C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vše'!$I$3</c15:sqref>
                        </c15:formulaRef>
                      </c:ext>
                    </c:extLst>
                    <c:strCache>
                      <c:ptCount val="1"/>
                      <c:pt idx="0">
                        <c:v>ÚSV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vše'!$A$4:$A$140</c15:sqref>
                        </c15:formulaRef>
                      </c:ext>
                    </c:extLst>
                    <c:numCache>
                      <c:formatCode>[$-405]mmmm\ yy;@</c:formatCode>
                      <c:ptCount val="137"/>
                      <c:pt idx="0">
                        <c:v>36433</c:v>
                      </c:pt>
                      <c:pt idx="1">
                        <c:v>36522</c:v>
                      </c:pt>
                      <c:pt idx="2">
                        <c:v>36613</c:v>
                      </c:pt>
                      <c:pt idx="3">
                        <c:v>36705</c:v>
                      </c:pt>
                      <c:pt idx="4">
                        <c:v>36797</c:v>
                      </c:pt>
                      <c:pt idx="5">
                        <c:v>36888</c:v>
                      </c:pt>
                      <c:pt idx="6">
                        <c:v>36978</c:v>
                      </c:pt>
                      <c:pt idx="7">
                        <c:v>37070</c:v>
                      </c:pt>
                      <c:pt idx="8">
                        <c:v>37162</c:v>
                      </c:pt>
                      <c:pt idx="9">
                        <c:v>37253</c:v>
                      </c:pt>
                      <c:pt idx="10">
                        <c:v>37343</c:v>
                      </c:pt>
                      <c:pt idx="11">
                        <c:v>37435</c:v>
                      </c:pt>
                      <c:pt idx="12">
                        <c:v>37527</c:v>
                      </c:pt>
                      <c:pt idx="13">
                        <c:v>37618</c:v>
                      </c:pt>
                      <c:pt idx="14">
                        <c:v>37708</c:v>
                      </c:pt>
                      <c:pt idx="15">
                        <c:v>37800</c:v>
                      </c:pt>
                      <c:pt idx="16">
                        <c:v>37892</c:v>
                      </c:pt>
                      <c:pt idx="17">
                        <c:v>37983</c:v>
                      </c:pt>
                      <c:pt idx="18">
                        <c:v>38074</c:v>
                      </c:pt>
                      <c:pt idx="19">
                        <c:v>38166</c:v>
                      </c:pt>
                      <c:pt idx="20">
                        <c:v>38258</c:v>
                      </c:pt>
                      <c:pt idx="21">
                        <c:v>38349</c:v>
                      </c:pt>
                      <c:pt idx="22">
                        <c:v>38439</c:v>
                      </c:pt>
                      <c:pt idx="23">
                        <c:v>38531</c:v>
                      </c:pt>
                      <c:pt idx="24">
                        <c:v>38623</c:v>
                      </c:pt>
                      <c:pt idx="25">
                        <c:v>38714</c:v>
                      </c:pt>
                      <c:pt idx="26">
                        <c:v>38804</c:v>
                      </c:pt>
                      <c:pt idx="27">
                        <c:v>38896</c:v>
                      </c:pt>
                      <c:pt idx="28">
                        <c:v>38988</c:v>
                      </c:pt>
                      <c:pt idx="29">
                        <c:v>39079</c:v>
                      </c:pt>
                      <c:pt idx="30">
                        <c:v>39169</c:v>
                      </c:pt>
                      <c:pt idx="31">
                        <c:v>39261</c:v>
                      </c:pt>
                      <c:pt idx="32">
                        <c:v>39353</c:v>
                      </c:pt>
                      <c:pt idx="33">
                        <c:v>39444</c:v>
                      </c:pt>
                      <c:pt idx="34">
                        <c:v>39535</c:v>
                      </c:pt>
                      <c:pt idx="35">
                        <c:v>39627</c:v>
                      </c:pt>
                      <c:pt idx="36">
                        <c:v>39719</c:v>
                      </c:pt>
                      <c:pt idx="37">
                        <c:v>39810</c:v>
                      </c:pt>
                      <c:pt idx="38">
                        <c:v>39900</c:v>
                      </c:pt>
                      <c:pt idx="39">
                        <c:v>39992</c:v>
                      </c:pt>
                      <c:pt idx="40">
                        <c:v>40084</c:v>
                      </c:pt>
                      <c:pt idx="41">
                        <c:v>40175</c:v>
                      </c:pt>
                      <c:pt idx="42">
                        <c:v>40265</c:v>
                      </c:pt>
                      <c:pt idx="43">
                        <c:v>40357</c:v>
                      </c:pt>
                      <c:pt idx="44">
                        <c:v>40449</c:v>
                      </c:pt>
                      <c:pt idx="45">
                        <c:v>40540</c:v>
                      </c:pt>
                      <c:pt idx="46">
                        <c:v>40630</c:v>
                      </c:pt>
                      <c:pt idx="47">
                        <c:v>40722</c:v>
                      </c:pt>
                      <c:pt idx="48">
                        <c:v>40814</c:v>
                      </c:pt>
                      <c:pt idx="49">
                        <c:v>40905</c:v>
                      </c:pt>
                      <c:pt idx="50">
                        <c:v>40996</c:v>
                      </c:pt>
                      <c:pt idx="51">
                        <c:v>41088</c:v>
                      </c:pt>
                      <c:pt idx="52">
                        <c:v>41180</c:v>
                      </c:pt>
                      <c:pt idx="53">
                        <c:v>41271</c:v>
                      </c:pt>
                      <c:pt idx="54">
                        <c:v>41361</c:v>
                      </c:pt>
                      <c:pt idx="55">
                        <c:v>41453</c:v>
                      </c:pt>
                      <c:pt idx="56">
                        <c:v>41545</c:v>
                      </c:pt>
                      <c:pt idx="57">
                        <c:v>41636</c:v>
                      </c:pt>
                      <c:pt idx="58">
                        <c:v>41726</c:v>
                      </c:pt>
                      <c:pt idx="59">
                        <c:v>41757</c:v>
                      </c:pt>
                      <c:pt idx="60">
                        <c:v>41787</c:v>
                      </c:pt>
                      <c:pt idx="61">
                        <c:v>41818</c:v>
                      </c:pt>
                      <c:pt idx="62">
                        <c:v>41848</c:v>
                      </c:pt>
                      <c:pt idx="63">
                        <c:v>41879</c:v>
                      </c:pt>
                      <c:pt idx="64">
                        <c:v>41910</c:v>
                      </c:pt>
                      <c:pt idx="65">
                        <c:v>41940</c:v>
                      </c:pt>
                      <c:pt idx="66">
                        <c:v>41971</c:v>
                      </c:pt>
                      <c:pt idx="67">
                        <c:v>42001</c:v>
                      </c:pt>
                      <c:pt idx="68">
                        <c:v>42032</c:v>
                      </c:pt>
                      <c:pt idx="69">
                        <c:v>42063</c:v>
                      </c:pt>
                      <c:pt idx="70">
                        <c:v>42091</c:v>
                      </c:pt>
                      <c:pt idx="71">
                        <c:v>42122</c:v>
                      </c:pt>
                      <c:pt idx="72">
                        <c:v>42152</c:v>
                      </c:pt>
                      <c:pt idx="73">
                        <c:v>42183</c:v>
                      </c:pt>
                      <c:pt idx="74">
                        <c:v>42213</c:v>
                      </c:pt>
                      <c:pt idx="75">
                        <c:v>42244</c:v>
                      </c:pt>
                      <c:pt idx="76">
                        <c:v>42275</c:v>
                      </c:pt>
                      <c:pt idx="77">
                        <c:v>42305</c:v>
                      </c:pt>
                      <c:pt idx="78">
                        <c:v>42336</c:v>
                      </c:pt>
                      <c:pt idx="79">
                        <c:v>42366</c:v>
                      </c:pt>
                      <c:pt idx="80">
                        <c:v>42397</c:v>
                      </c:pt>
                      <c:pt idx="81">
                        <c:v>42428</c:v>
                      </c:pt>
                      <c:pt idx="82">
                        <c:v>42457</c:v>
                      </c:pt>
                      <c:pt idx="83">
                        <c:v>42488</c:v>
                      </c:pt>
                      <c:pt idx="84">
                        <c:v>42518</c:v>
                      </c:pt>
                      <c:pt idx="85">
                        <c:v>42549</c:v>
                      </c:pt>
                      <c:pt idx="86">
                        <c:v>42579</c:v>
                      </c:pt>
                      <c:pt idx="87">
                        <c:v>42610</c:v>
                      </c:pt>
                      <c:pt idx="88">
                        <c:v>42641</c:v>
                      </c:pt>
                      <c:pt idx="89">
                        <c:v>42671</c:v>
                      </c:pt>
                      <c:pt idx="90">
                        <c:v>42702</c:v>
                      </c:pt>
                      <c:pt idx="91">
                        <c:v>42732</c:v>
                      </c:pt>
                      <c:pt idx="92">
                        <c:v>42763</c:v>
                      </c:pt>
                      <c:pt idx="93">
                        <c:v>42794</c:v>
                      </c:pt>
                      <c:pt idx="94">
                        <c:v>42822</c:v>
                      </c:pt>
                      <c:pt idx="95">
                        <c:v>42853</c:v>
                      </c:pt>
                      <c:pt idx="96">
                        <c:v>42883</c:v>
                      </c:pt>
                      <c:pt idx="97">
                        <c:v>42914</c:v>
                      </c:pt>
                      <c:pt idx="98">
                        <c:v>42944</c:v>
                      </c:pt>
                      <c:pt idx="99">
                        <c:v>42975</c:v>
                      </c:pt>
                      <c:pt idx="100">
                        <c:v>43006</c:v>
                      </c:pt>
                      <c:pt idx="101">
                        <c:v>43036</c:v>
                      </c:pt>
                      <c:pt idx="102">
                        <c:v>43067</c:v>
                      </c:pt>
                      <c:pt idx="103">
                        <c:v>43097</c:v>
                      </c:pt>
                      <c:pt idx="104">
                        <c:v>43128</c:v>
                      </c:pt>
                      <c:pt idx="105">
                        <c:v>43159</c:v>
                      </c:pt>
                      <c:pt idx="106">
                        <c:v>43187</c:v>
                      </c:pt>
                      <c:pt idx="107">
                        <c:v>43218</c:v>
                      </c:pt>
                      <c:pt idx="108">
                        <c:v>43248</c:v>
                      </c:pt>
                      <c:pt idx="109">
                        <c:v>43279</c:v>
                      </c:pt>
                      <c:pt idx="110">
                        <c:v>43309</c:v>
                      </c:pt>
                      <c:pt idx="111">
                        <c:v>43340</c:v>
                      </c:pt>
                      <c:pt idx="112">
                        <c:v>43371</c:v>
                      </c:pt>
                      <c:pt idx="113">
                        <c:v>43401</c:v>
                      </c:pt>
                      <c:pt idx="114">
                        <c:v>43432</c:v>
                      </c:pt>
                      <c:pt idx="115">
                        <c:v>43462</c:v>
                      </c:pt>
                      <c:pt idx="116">
                        <c:v>43493</c:v>
                      </c:pt>
                      <c:pt idx="117">
                        <c:v>43524</c:v>
                      </c:pt>
                      <c:pt idx="118">
                        <c:v>43552</c:v>
                      </c:pt>
                      <c:pt idx="119">
                        <c:v>43583</c:v>
                      </c:pt>
                      <c:pt idx="120">
                        <c:v>43613</c:v>
                      </c:pt>
                      <c:pt idx="121">
                        <c:v>43644</c:v>
                      </c:pt>
                      <c:pt idx="122">
                        <c:v>43674</c:v>
                      </c:pt>
                      <c:pt idx="123">
                        <c:v>43705</c:v>
                      </c:pt>
                      <c:pt idx="124">
                        <c:v>43736</c:v>
                      </c:pt>
                      <c:pt idx="125">
                        <c:v>43766</c:v>
                      </c:pt>
                      <c:pt idx="126">
                        <c:v>43797</c:v>
                      </c:pt>
                      <c:pt idx="127">
                        <c:v>43827</c:v>
                      </c:pt>
                      <c:pt idx="128">
                        <c:v>43858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vše'!$I$4:$I$140</c15:sqref>
                        </c15:formulaRef>
                      </c:ext>
                    </c:extLst>
                    <c:numCache>
                      <c:formatCode>0.0%</c:formatCode>
                      <c:ptCount val="137"/>
                      <c:pt idx="0">
                        <c:v>3.596117827345479E-2</c:v>
                      </c:pt>
                      <c:pt idx="1">
                        <c:v>3.3653047538774829E-2</c:v>
                      </c:pt>
                      <c:pt idx="2">
                        <c:v>3.4464030220370381E-2</c:v>
                      </c:pt>
                      <c:pt idx="3">
                        <c:v>3.6723852227312601E-2</c:v>
                      </c:pt>
                      <c:pt idx="4">
                        <c:v>3.308733677815795E-2</c:v>
                      </c:pt>
                      <c:pt idx="5">
                        <c:v>3.1287647391930802E-2</c:v>
                      </c:pt>
                      <c:pt idx="6">
                        <c:v>3.1310075390462357E-2</c:v>
                      </c:pt>
                      <c:pt idx="7">
                        <c:v>3.3254648512047819E-2</c:v>
                      </c:pt>
                      <c:pt idx="8">
                        <c:v>3.2610472402332044E-2</c:v>
                      </c:pt>
                      <c:pt idx="9">
                        <c:v>3.1083102595021249E-2</c:v>
                      </c:pt>
                      <c:pt idx="10">
                        <c:v>3.1986142942250245E-2</c:v>
                      </c:pt>
                      <c:pt idx="11">
                        <c:v>3.3338983013539422E-2</c:v>
                      </c:pt>
                      <c:pt idx="12">
                        <c:v>3.0661205145840052E-2</c:v>
                      </c:pt>
                      <c:pt idx="13">
                        <c:v>2.9288442660394414E-2</c:v>
                      </c:pt>
                      <c:pt idx="14">
                        <c:v>2.9642461590889728E-2</c:v>
                      </c:pt>
                      <c:pt idx="15">
                        <c:v>3.1491269391372388E-2</c:v>
                      </c:pt>
                      <c:pt idx="16">
                        <c:v>2.9720045258185102E-2</c:v>
                      </c:pt>
                      <c:pt idx="17">
                        <c:v>2.8929611739980089E-2</c:v>
                      </c:pt>
                      <c:pt idx="18">
                        <c:v>2.9704084512577212E-2</c:v>
                      </c:pt>
                      <c:pt idx="19">
                        <c:v>3.1501798943434724E-2</c:v>
                      </c:pt>
                      <c:pt idx="20">
                        <c:v>3.0365552137809552E-2</c:v>
                      </c:pt>
                      <c:pt idx="21">
                        <c:v>2.9154013015184381E-2</c:v>
                      </c:pt>
                      <c:pt idx="22">
                        <c:v>2.9641635951862873E-2</c:v>
                      </c:pt>
                      <c:pt idx="23">
                        <c:v>3.1234685876702931E-2</c:v>
                      </c:pt>
                      <c:pt idx="24">
                        <c:v>2.9521490039650693E-2</c:v>
                      </c:pt>
                      <c:pt idx="25">
                        <c:v>2.8849017272185824E-2</c:v>
                      </c:pt>
                      <c:pt idx="26">
                        <c:v>2.8801827651386377E-2</c:v>
                      </c:pt>
                      <c:pt idx="27">
                        <c:v>3.0986065359361215E-2</c:v>
                      </c:pt>
                      <c:pt idx="28">
                        <c:v>2.8981773826351552E-2</c:v>
                      </c:pt>
                      <c:pt idx="29">
                        <c:v>2.8579072333879543E-2</c:v>
                      </c:pt>
                      <c:pt idx="30">
                        <c:v>2.8961098695856197E-2</c:v>
                      </c:pt>
                      <c:pt idx="31">
                        <c:v>3.0467298289332805E-2</c:v>
                      </c:pt>
                      <c:pt idx="32">
                        <c:v>2.8982568812366771E-2</c:v>
                      </c:pt>
                      <c:pt idx="33">
                        <c:v>2.8713483815675213E-2</c:v>
                      </c:pt>
                      <c:pt idx="34">
                        <c:v>2.9212273674757729E-2</c:v>
                      </c:pt>
                      <c:pt idx="35">
                        <c:v>3.0696924936215925E-2</c:v>
                      </c:pt>
                      <c:pt idx="36">
                        <c:v>2.9072539881357332E-2</c:v>
                      </c:pt>
                      <c:pt idx="37">
                        <c:v>2.7775727466288147E-2</c:v>
                      </c:pt>
                      <c:pt idx="38">
                        <c:v>2.6998609972555869E-2</c:v>
                      </c:pt>
                      <c:pt idx="39">
                        <c:v>2.800314957232691E-2</c:v>
                      </c:pt>
                      <c:pt idx="40">
                        <c:v>2.6678673833694082E-2</c:v>
                      </c:pt>
                      <c:pt idx="41">
                        <c:v>2.5939651590693256E-2</c:v>
                      </c:pt>
                      <c:pt idx="42">
                        <c:v>2.6172087761685964E-2</c:v>
                      </c:pt>
                      <c:pt idx="43">
                        <c:v>2.8559440559440558E-2</c:v>
                      </c:pt>
                      <c:pt idx="44">
                        <c:v>2.7645405120274295E-2</c:v>
                      </c:pt>
                      <c:pt idx="45">
                        <c:v>2.6524750200783188E-2</c:v>
                      </c:pt>
                      <c:pt idx="46">
                        <c:v>2.7245409502667215E-2</c:v>
                      </c:pt>
                      <c:pt idx="47">
                        <c:v>2.9867892016082712E-2</c:v>
                      </c:pt>
                      <c:pt idx="48">
                        <c:v>2.7835424761215203E-2</c:v>
                      </c:pt>
                      <c:pt idx="49">
                        <c:v>2.7208128216878322E-2</c:v>
                      </c:pt>
                      <c:pt idx="50">
                        <c:v>2.5417951940287141E-2</c:v>
                      </c:pt>
                      <c:pt idx="51">
                        <c:v>2.5354730228030326E-2</c:v>
                      </c:pt>
                      <c:pt idx="52">
                        <c:v>2.3204274258138428E-2</c:v>
                      </c:pt>
                      <c:pt idx="53">
                        <c:v>2.1904931314424246E-2</c:v>
                      </c:pt>
                      <c:pt idx="54">
                        <c:v>2.2149895877284914E-2</c:v>
                      </c:pt>
                      <c:pt idx="55">
                        <c:v>2.3747717277273796E-2</c:v>
                      </c:pt>
                      <c:pt idx="56">
                        <c:v>2.2516506360199477E-2</c:v>
                      </c:pt>
                      <c:pt idx="57">
                        <c:v>2.1846982321687976E-2</c:v>
                      </c:pt>
                      <c:pt idx="58">
                        <c:v>2.6923551120718706E-2</c:v>
                      </c:pt>
                      <c:pt idx="59">
                        <c:v>2.8392368865975078E-2</c:v>
                      </c:pt>
                      <c:pt idx="60">
                        <c:v>2.9154158476870681E-2</c:v>
                      </c:pt>
                      <c:pt idx="61">
                        <c:v>2.9398021888420806E-2</c:v>
                      </c:pt>
                      <c:pt idx="62">
                        <c:v>2.9233721310015143E-2</c:v>
                      </c:pt>
                      <c:pt idx="63">
                        <c:v>2.867579055537391E-2</c:v>
                      </c:pt>
                      <c:pt idx="64">
                        <c:v>2.7771792749169341E-2</c:v>
                      </c:pt>
                      <c:pt idx="65">
                        <c:v>2.8006034970498694E-2</c:v>
                      </c:pt>
                      <c:pt idx="66">
                        <c:v>2.7798604079550461E-2</c:v>
                      </c:pt>
                      <c:pt idx="67">
                        <c:v>2.7019047302708547E-2</c:v>
                      </c:pt>
                      <c:pt idx="68">
                        <c:v>2.6559221562376955E-2</c:v>
                      </c:pt>
                      <c:pt idx="69">
                        <c:v>2.7277375888214626E-2</c:v>
                      </c:pt>
                      <c:pt idx="70">
                        <c:v>2.8076487440868811E-2</c:v>
                      </c:pt>
                      <c:pt idx="71">
                        <c:v>2.9209597526368786E-2</c:v>
                      </c:pt>
                      <c:pt idx="72">
                        <c:v>2.9826772803308647E-2</c:v>
                      </c:pt>
                      <c:pt idx="73">
                        <c:v>2.9947163792244044E-2</c:v>
                      </c:pt>
                      <c:pt idx="74">
                        <c:v>2.976063952176114E-2</c:v>
                      </c:pt>
                      <c:pt idx="75">
                        <c:v>2.9423120448403031E-2</c:v>
                      </c:pt>
                      <c:pt idx="76">
                        <c:v>2.8452653589564871E-2</c:v>
                      </c:pt>
                      <c:pt idx="77">
                        <c:v>2.865957921344138E-2</c:v>
                      </c:pt>
                      <c:pt idx="78">
                        <c:v>2.8344970836694763E-2</c:v>
                      </c:pt>
                      <c:pt idx="79">
                        <c:v>2.7207040991529801E-2</c:v>
                      </c:pt>
                      <c:pt idx="80">
                        <c:v>2.6837654015913464E-2</c:v>
                      </c:pt>
                      <c:pt idx="81">
                        <c:v>2.7449084452384153E-2</c:v>
                      </c:pt>
                      <c:pt idx="82">
                        <c:v>2.8322602339379249E-2</c:v>
                      </c:pt>
                      <c:pt idx="83">
                        <c:v>2.948235974551764E-2</c:v>
                      </c:pt>
                      <c:pt idx="84">
                        <c:v>3.0355455699120289E-2</c:v>
                      </c:pt>
                      <c:pt idx="85">
                        <c:v>3.0364688495243645E-2</c:v>
                      </c:pt>
                      <c:pt idx="86">
                        <c:v>2.9834515848074446E-2</c:v>
                      </c:pt>
                      <c:pt idx="87">
                        <c:v>2.9561823957330476E-2</c:v>
                      </c:pt>
                      <c:pt idx="88">
                        <c:v>2.8353663372618691E-2</c:v>
                      </c:pt>
                      <c:pt idx="89">
                        <c:v>2.8590229464509998E-2</c:v>
                      </c:pt>
                      <c:pt idx="90">
                        <c:v>2.8203608496092405E-2</c:v>
                      </c:pt>
                      <c:pt idx="91">
                        <c:v>2.9236221599279407E-2</c:v>
                      </c:pt>
                      <c:pt idx="92">
                        <c:v>2.6724633810629249E-2</c:v>
                      </c:pt>
                      <c:pt idx="93">
                        <c:v>2.7095694988006565E-2</c:v>
                      </c:pt>
                      <c:pt idx="94">
                        <c:v>2.831412589297749E-2</c:v>
                      </c:pt>
                      <c:pt idx="95">
                        <c:v>2.9517205125932536E-2</c:v>
                      </c:pt>
                      <c:pt idx="96">
                        <c:v>3.0305878692212199E-2</c:v>
                      </c:pt>
                      <c:pt idx="97">
                        <c:v>3.0470113199681279E-2</c:v>
                      </c:pt>
                      <c:pt idx="98">
                        <c:v>3.0144453169852908E-2</c:v>
                      </c:pt>
                      <c:pt idx="99">
                        <c:v>2.9785126639849609E-2</c:v>
                      </c:pt>
                      <c:pt idx="100">
                        <c:v>2.8573434182124494E-2</c:v>
                      </c:pt>
                      <c:pt idx="101">
                        <c:v>2.8343529776194532E-2</c:v>
                      </c:pt>
                      <c:pt idx="102">
                        <c:v>2.805223962119871E-2</c:v>
                      </c:pt>
                      <c:pt idx="103">
                        <c:v>2.6879766231915046E-2</c:v>
                      </c:pt>
                      <c:pt idx="104">
                        <c:v>2.6252644972132713E-2</c:v>
                      </c:pt>
                      <c:pt idx="105">
                        <c:v>2.6468588353821123E-2</c:v>
                      </c:pt>
                      <c:pt idx="106">
                        <c:v>2.7320870383296409E-2</c:v>
                      </c:pt>
                      <c:pt idx="107">
                        <c:v>2.8398092241286997E-2</c:v>
                      </c:pt>
                      <c:pt idx="108">
                        <c:v>2.9329535953177256E-2</c:v>
                      </c:pt>
                      <c:pt idx="109">
                        <c:v>2.9429901781165935E-2</c:v>
                      </c:pt>
                      <c:pt idx="110">
                        <c:v>2.9352449636171271E-2</c:v>
                      </c:pt>
                      <c:pt idx="111">
                        <c:v>2.921487728797088E-2</c:v>
                      </c:pt>
                      <c:pt idx="112">
                        <c:v>2.8163740187490807E-2</c:v>
                      </c:pt>
                      <c:pt idx="113">
                        <c:v>2.8800400701227146E-2</c:v>
                      </c:pt>
                      <c:pt idx="114">
                        <c:v>2.8333565880656712E-2</c:v>
                      </c:pt>
                      <c:pt idx="115">
                        <c:v>2.7378268418461218E-2</c:v>
                      </c:pt>
                      <c:pt idx="116">
                        <c:v>2.6752959515541283E-2</c:v>
                      </c:pt>
                      <c:pt idx="117">
                        <c:v>2.6994784957148833E-2</c:v>
                      </c:pt>
                      <c:pt idx="118">
                        <c:v>2.8134400338247018E-2</c:v>
                      </c:pt>
                      <c:pt idx="119">
                        <c:v>2.920010675410336E-2</c:v>
                      </c:pt>
                      <c:pt idx="120">
                        <c:v>2.9998754204559611E-2</c:v>
                      </c:pt>
                      <c:pt idx="121">
                        <c:v>3.0098659840693223E-2</c:v>
                      </c:pt>
                      <c:pt idx="122">
                        <c:v>3.0284711388455537E-2</c:v>
                      </c:pt>
                      <c:pt idx="123">
                        <c:v>3.0240882078627272E-2</c:v>
                      </c:pt>
                      <c:pt idx="124">
                        <c:v>2.9092602039552863E-2</c:v>
                      </c:pt>
                      <c:pt idx="125">
                        <c:v>2.9513835882718123E-2</c:v>
                      </c:pt>
                      <c:pt idx="126">
                        <c:v>2.9281916376483232E-2</c:v>
                      </c:pt>
                      <c:pt idx="127">
                        <c:v>2.7865931740994377E-2</c:v>
                      </c:pt>
                      <c:pt idx="128">
                        <c:v>2.7432158663084402E-2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F2B-42DF-BD5C-B6D5655F58C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vše'!$K$2:$K$3</c15:sqref>
                        </c15:formulaRef>
                      </c:ext>
                    </c:extLst>
                    <c:strCache>
                      <c:ptCount val="2"/>
                      <c:pt idx="0">
                        <c:v>ÚSO</c:v>
                      </c:pt>
                      <c:pt idx="1">
                        <c:v>s mat.bez vyuč.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vše'!$A$4:$A$140</c15:sqref>
                        </c15:formulaRef>
                      </c:ext>
                    </c:extLst>
                    <c:numCache>
                      <c:formatCode>[$-405]mmmm\ yy;@</c:formatCode>
                      <c:ptCount val="137"/>
                      <c:pt idx="0">
                        <c:v>36433</c:v>
                      </c:pt>
                      <c:pt idx="1">
                        <c:v>36522</c:v>
                      </c:pt>
                      <c:pt idx="2">
                        <c:v>36613</c:v>
                      </c:pt>
                      <c:pt idx="3">
                        <c:v>36705</c:v>
                      </c:pt>
                      <c:pt idx="4">
                        <c:v>36797</c:v>
                      </c:pt>
                      <c:pt idx="5">
                        <c:v>36888</c:v>
                      </c:pt>
                      <c:pt idx="6">
                        <c:v>36978</c:v>
                      </c:pt>
                      <c:pt idx="7">
                        <c:v>37070</c:v>
                      </c:pt>
                      <c:pt idx="8">
                        <c:v>37162</c:v>
                      </c:pt>
                      <c:pt idx="9">
                        <c:v>37253</c:v>
                      </c:pt>
                      <c:pt idx="10">
                        <c:v>37343</c:v>
                      </c:pt>
                      <c:pt idx="11">
                        <c:v>37435</c:v>
                      </c:pt>
                      <c:pt idx="12">
                        <c:v>37527</c:v>
                      </c:pt>
                      <c:pt idx="13">
                        <c:v>37618</c:v>
                      </c:pt>
                      <c:pt idx="14">
                        <c:v>37708</c:v>
                      </c:pt>
                      <c:pt idx="15">
                        <c:v>37800</c:v>
                      </c:pt>
                      <c:pt idx="16">
                        <c:v>37892</c:v>
                      </c:pt>
                      <c:pt idx="17">
                        <c:v>37983</c:v>
                      </c:pt>
                      <c:pt idx="18">
                        <c:v>38074</c:v>
                      </c:pt>
                      <c:pt idx="19">
                        <c:v>38166</c:v>
                      </c:pt>
                      <c:pt idx="20">
                        <c:v>38258</c:v>
                      </c:pt>
                      <c:pt idx="21">
                        <c:v>38349</c:v>
                      </c:pt>
                      <c:pt idx="22">
                        <c:v>38439</c:v>
                      </c:pt>
                      <c:pt idx="23">
                        <c:v>38531</c:v>
                      </c:pt>
                      <c:pt idx="24">
                        <c:v>38623</c:v>
                      </c:pt>
                      <c:pt idx="25">
                        <c:v>38714</c:v>
                      </c:pt>
                      <c:pt idx="26">
                        <c:v>38804</c:v>
                      </c:pt>
                      <c:pt idx="27">
                        <c:v>38896</c:v>
                      </c:pt>
                      <c:pt idx="28">
                        <c:v>38988</c:v>
                      </c:pt>
                      <c:pt idx="29">
                        <c:v>39079</c:v>
                      </c:pt>
                      <c:pt idx="30">
                        <c:v>39169</c:v>
                      </c:pt>
                      <c:pt idx="31">
                        <c:v>39261</c:v>
                      </c:pt>
                      <c:pt idx="32">
                        <c:v>39353</c:v>
                      </c:pt>
                      <c:pt idx="33">
                        <c:v>39444</c:v>
                      </c:pt>
                      <c:pt idx="34">
                        <c:v>39535</c:v>
                      </c:pt>
                      <c:pt idx="35">
                        <c:v>39627</c:v>
                      </c:pt>
                      <c:pt idx="36">
                        <c:v>39719</c:v>
                      </c:pt>
                      <c:pt idx="37">
                        <c:v>39810</c:v>
                      </c:pt>
                      <c:pt idx="38">
                        <c:v>39900</c:v>
                      </c:pt>
                      <c:pt idx="39">
                        <c:v>39992</c:v>
                      </c:pt>
                      <c:pt idx="40">
                        <c:v>40084</c:v>
                      </c:pt>
                      <c:pt idx="41">
                        <c:v>40175</c:v>
                      </c:pt>
                      <c:pt idx="42">
                        <c:v>40265</c:v>
                      </c:pt>
                      <c:pt idx="43">
                        <c:v>40357</c:v>
                      </c:pt>
                      <c:pt idx="44">
                        <c:v>40449</c:v>
                      </c:pt>
                      <c:pt idx="45">
                        <c:v>40540</c:v>
                      </c:pt>
                      <c:pt idx="46">
                        <c:v>40630</c:v>
                      </c:pt>
                      <c:pt idx="47">
                        <c:v>40722</c:v>
                      </c:pt>
                      <c:pt idx="48">
                        <c:v>40814</c:v>
                      </c:pt>
                      <c:pt idx="49">
                        <c:v>40905</c:v>
                      </c:pt>
                      <c:pt idx="50">
                        <c:v>40996</c:v>
                      </c:pt>
                      <c:pt idx="51">
                        <c:v>41088</c:v>
                      </c:pt>
                      <c:pt idx="52">
                        <c:v>41180</c:v>
                      </c:pt>
                      <c:pt idx="53">
                        <c:v>41271</c:v>
                      </c:pt>
                      <c:pt idx="54">
                        <c:v>41361</c:v>
                      </c:pt>
                      <c:pt idx="55">
                        <c:v>41453</c:v>
                      </c:pt>
                      <c:pt idx="56">
                        <c:v>41545</c:v>
                      </c:pt>
                      <c:pt idx="57">
                        <c:v>41636</c:v>
                      </c:pt>
                      <c:pt idx="58">
                        <c:v>41726</c:v>
                      </c:pt>
                      <c:pt idx="59">
                        <c:v>41757</c:v>
                      </c:pt>
                      <c:pt idx="60">
                        <c:v>41787</c:v>
                      </c:pt>
                      <c:pt idx="61">
                        <c:v>41818</c:v>
                      </c:pt>
                      <c:pt idx="62">
                        <c:v>41848</c:v>
                      </c:pt>
                      <c:pt idx="63">
                        <c:v>41879</c:v>
                      </c:pt>
                      <c:pt idx="64">
                        <c:v>41910</c:v>
                      </c:pt>
                      <c:pt idx="65">
                        <c:v>41940</c:v>
                      </c:pt>
                      <c:pt idx="66">
                        <c:v>41971</c:v>
                      </c:pt>
                      <c:pt idx="67">
                        <c:v>42001</c:v>
                      </c:pt>
                      <c:pt idx="68">
                        <c:v>42032</c:v>
                      </c:pt>
                      <c:pt idx="69">
                        <c:v>42063</c:v>
                      </c:pt>
                      <c:pt idx="70">
                        <c:v>42091</c:v>
                      </c:pt>
                      <c:pt idx="71">
                        <c:v>42122</c:v>
                      </c:pt>
                      <c:pt idx="72">
                        <c:v>42152</c:v>
                      </c:pt>
                      <c:pt idx="73">
                        <c:v>42183</c:v>
                      </c:pt>
                      <c:pt idx="74">
                        <c:v>42213</c:v>
                      </c:pt>
                      <c:pt idx="75">
                        <c:v>42244</c:v>
                      </c:pt>
                      <c:pt idx="76">
                        <c:v>42275</c:v>
                      </c:pt>
                      <c:pt idx="77">
                        <c:v>42305</c:v>
                      </c:pt>
                      <c:pt idx="78">
                        <c:v>42336</c:v>
                      </c:pt>
                      <c:pt idx="79">
                        <c:v>42366</c:v>
                      </c:pt>
                      <c:pt idx="80">
                        <c:v>42397</c:v>
                      </c:pt>
                      <c:pt idx="81">
                        <c:v>42428</c:v>
                      </c:pt>
                      <c:pt idx="82">
                        <c:v>42457</c:v>
                      </c:pt>
                      <c:pt idx="83">
                        <c:v>42488</c:v>
                      </c:pt>
                      <c:pt idx="84">
                        <c:v>42518</c:v>
                      </c:pt>
                      <c:pt idx="85">
                        <c:v>42549</c:v>
                      </c:pt>
                      <c:pt idx="86">
                        <c:v>42579</c:v>
                      </c:pt>
                      <c:pt idx="87">
                        <c:v>42610</c:v>
                      </c:pt>
                      <c:pt idx="88">
                        <c:v>42641</c:v>
                      </c:pt>
                      <c:pt idx="89">
                        <c:v>42671</c:v>
                      </c:pt>
                      <c:pt idx="90">
                        <c:v>42702</c:v>
                      </c:pt>
                      <c:pt idx="91">
                        <c:v>42732</c:v>
                      </c:pt>
                      <c:pt idx="92">
                        <c:v>42763</c:v>
                      </c:pt>
                      <c:pt idx="93">
                        <c:v>42794</c:v>
                      </c:pt>
                      <c:pt idx="94">
                        <c:v>42822</c:v>
                      </c:pt>
                      <c:pt idx="95">
                        <c:v>42853</c:v>
                      </c:pt>
                      <c:pt idx="96">
                        <c:v>42883</c:v>
                      </c:pt>
                      <c:pt idx="97">
                        <c:v>42914</c:v>
                      </c:pt>
                      <c:pt idx="98">
                        <c:v>42944</c:v>
                      </c:pt>
                      <c:pt idx="99">
                        <c:v>42975</c:v>
                      </c:pt>
                      <c:pt idx="100">
                        <c:v>43006</c:v>
                      </c:pt>
                      <c:pt idx="101">
                        <c:v>43036</c:v>
                      </c:pt>
                      <c:pt idx="102">
                        <c:v>43067</c:v>
                      </c:pt>
                      <c:pt idx="103">
                        <c:v>43097</c:v>
                      </c:pt>
                      <c:pt idx="104">
                        <c:v>43128</c:v>
                      </c:pt>
                      <c:pt idx="105">
                        <c:v>43159</c:v>
                      </c:pt>
                      <c:pt idx="106">
                        <c:v>43187</c:v>
                      </c:pt>
                      <c:pt idx="107">
                        <c:v>43218</c:v>
                      </c:pt>
                      <c:pt idx="108">
                        <c:v>43248</c:v>
                      </c:pt>
                      <c:pt idx="109">
                        <c:v>43279</c:v>
                      </c:pt>
                      <c:pt idx="110">
                        <c:v>43309</c:v>
                      </c:pt>
                      <c:pt idx="111">
                        <c:v>43340</c:v>
                      </c:pt>
                      <c:pt idx="112">
                        <c:v>43371</c:v>
                      </c:pt>
                      <c:pt idx="113">
                        <c:v>43401</c:v>
                      </c:pt>
                      <c:pt idx="114">
                        <c:v>43432</c:v>
                      </c:pt>
                      <c:pt idx="115">
                        <c:v>43462</c:v>
                      </c:pt>
                      <c:pt idx="116">
                        <c:v>43493</c:v>
                      </c:pt>
                      <c:pt idx="117">
                        <c:v>43524</c:v>
                      </c:pt>
                      <c:pt idx="118">
                        <c:v>43552</c:v>
                      </c:pt>
                      <c:pt idx="119">
                        <c:v>43583</c:v>
                      </c:pt>
                      <c:pt idx="120">
                        <c:v>43613</c:v>
                      </c:pt>
                      <c:pt idx="121">
                        <c:v>43644</c:v>
                      </c:pt>
                      <c:pt idx="122">
                        <c:v>43674</c:v>
                      </c:pt>
                      <c:pt idx="123">
                        <c:v>43705</c:v>
                      </c:pt>
                      <c:pt idx="124">
                        <c:v>43736</c:v>
                      </c:pt>
                      <c:pt idx="125">
                        <c:v>43766</c:v>
                      </c:pt>
                      <c:pt idx="126">
                        <c:v>43797</c:v>
                      </c:pt>
                      <c:pt idx="127">
                        <c:v>43827</c:v>
                      </c:pt>
                      <c:pt idx="128">
                        <c:v>43858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'% složení vše'!$K$6:$K$115</c15:sqref>
                        </c15:formulaRef>
                      </c:ext>
                    </c:extLst>
                    <c:numCache>
                      <c:formatCode>0.0%</c:formatCode>
                      <c:ptCount val="110"/>
                      <c:pt idx="0">
                        <c:v>0.14232473117407923</c:v>
                      </c:pt>
                      <c:pt idx="1">
                        <c:v>0.14531143386294962</c:v>
                      </c:pt>
                      <c:pt idx="2">
                        <c:v>0.14552711053697368</c:v>
                      </c:pt>
                      <c:pt idx="3">
                        <c:v>0.13665770963926283</c:v>
                      </c:pt>
                      <c:pt idx="4">
                        <c:v>0.13148371264805678</c:v>
                      </c:pt>
                      <c:pt idx="5">
                        <c:v>0.14011688503290962</c:v>
                      </c:pt>
                      <c:pt idx="6">
                        <c:v>0.15149203581612453</c:v>
                      </c:pt>
                      <c:pt idx="7">
                        <c:v>0.1398956103073456</c:v>
                      </c:pt>
                      <c:pt idx="8">
                        <c:v>0.13478405590313627</c:v>
                      </c:pt>
                      <c:pt idx="9">
                        <c:v>0.14026981992194637</c:v>
                      </c:pt>
                      <c:pt idx="10">
                        <c:v>0.15173573705171201</c:v>
                      </c:pt>
                      <c:pt idx="11">
                        <c:v>0.14197906441046973</c:v>
                      </c:pt>
                      <c:pt idx="12">
                        <c:v>0.13725423375836576</c:v>
                      </c:pt>
                      <c:pt idx="13">
                        <c:v>0.14133446175218964</c:v>
                      </c:pt>
                      <c:pt idx="14">
                        <c:v>0.14888922889194892</c:v>
                      </c:pt>
                      <c:pt idx="15">
                        <c:v>0.14038383540429925</c:v>
                      </c:pt>
                      <c:pt idx="16">
                        <c:v>0.13756694092050686</c:v>
                      </c:pt>
                      <c:pt idx="17">
                        <c:v>0.14299764649505531</c:v>
                      </c:pt>
                      <c:pt idx="18">
                        <c:v>0.15114693562714171</c:v>
                      </c:pt>
                      <c:pt idx="19">
                        <c:v>0.14282180274149628</c:v>
                      </c:pt>
                      <c:pt idx="20">
                        <c:v>0.13886051778498157</c:v>
                      </c:pt>
                      <c:pt idx="21">
                        <c:v>0.14357501061779215</c:v>
                      </c:pt>
                      <c:pt idx="22">
                        <c:v>0.15279223513893633</c:v>
                      </c:pt>
                      <c:pt idx="23">
                        <c:v>0.1429990439171186</c:v>
                      </c:pt>
                      <c:pt idx="24">
                        <c:v>0.13859495414358952</c:v>
                      </c:pt>
                      <c:pt idx="25">
                        <c:v>0.14277353881349394</c:v>
                      </c:pt>
                      <c:pt idx="26">
                        <c:v>0.15213504718372811</c:v>
                      </c:pt>
                      <c:pt idx="27">
                        <c:v>0.14311384587945469</c:v>
                      </c:pt>
                      <c:pt idx="28">
                        <c:v>0.14018965140751821</c:v>
                      </c:pt>
                      <c:pt idx="29">
                        <c:v>0.14432389135658633</c:v>
                      </c:pt>
                      <c:pt idx="30">
                        <c:v>0.15507510041701145</c:v>
                      </c:pt>
                      <c:pt idx="31">
                        <c:v>0.14742691087411813</c:v>
                      </c:pt>
                      <c:pt idx="32">
                        <c:v>0.14683449450931765</c:v>
                      </c:pt>
                      <c:pt idx="33">
                        <c:v>0.15146031959178194</c:v>
                      </c:pt>
                      <c:pt idx="34">
                        <c:v>0.16137246549126075</c:v>
                      </c:pt>
                      <c:pt idx="35">
                        <c:v>0.14920652945351312</c:v>
                      </c:pt>
                      <c:pt idx="36">
                        <c:v>0.14566552019103968</c:v>
                      </c:pt>
                      <c:pt idx="37">
                        <c:v>0.15070272135992493</c:v>
                      </c:pt>
                      <c:pt idx="38">
                        <c:v>0.1599901759542503</c:v>
                      </c:pt>
                      <c:pt idx="39">
                        <c:v>0.15229923433048434</c:v>
                      </c:pt>
                      <c:pt idx="40">
                        <c:v>0.15115113891876039</c:v>
                      </c:pt>
                      <c:pt idx="41">
                        <c:v>0.15591008991008992</c:v>
                      </c:pt>
                      <c:pt idx="42">
                        <c:v>0.16440184542470143</c:v>
                      </c:pt>
                      <c:pt idx="43">
                        <c:v>0.15564748348769747</c:v>
                      </c:pt>
                      <c:pt idx="44">
                        <c:v>0.1547277832343244</c:v>
                      </c:pt>
                      <c:pt idx="45">
                        <c:v>0.15896611143021253</c:v>
                      </c:pt>
                      <c:pt idx="46">
                        <c:v>0.16184326288006667</c:v>
                      </c:pt>
                      <c:pt idx="47">
                        <c:v>0.15548007575951273</c:v>
                      </c:pt>
                      <c:pt idx="48">
                        <c:v>0.15993564111352299</c:v>
                      </c:pt>
                      <c:pt idx="49">
                        <c:v>0.16814233879634038</c:v>
                      </c:pt>
                      <c:pt idx="50">
                        <c:v>0.17475795087036305</c:v>
                      </c:pt>
                      <c:pt idx="51">
                        <c:v>0.168377311295756</c:v>
                      </c:pt>
                      <c:pt idx="52">
                        <c:v>0.16742490234242083</c:v>
                      </c:pt>
                      <c:pt idx="53">
                        <c:v>0.17324269667494954</c:v>
                      </c:pt>
                      <c:pt idx="54">
                        <c:v>0.17938527047452868</c:v>
                      </c:pt>
                      <c:pt idx="55">
                        <c:v>0.17228772537711554</c:v>
                      </c:pt>
                      <c:pt idx="56">
                        <c:v>0.16095443972284096</c:v>
                      </c:pt>
                      <c:pt idx="57">
                        <c:v>0.16186068031754647</c:v>
                      </c:pt>
                      <c:pt idx="58">
                        <c:v>0.16286435879579542</c:v>
                      </c:pt>
                      <c:pt idx="59">
                        <c:v>0.16359537509843089</c:v>
                      </c:pt>
                      <c:pt idx="60">
                        <c:v>0.16581178182250067</c:v>
                      </c:pt>
                      <c:pt idx="61">
                        <c:v>0.16514176281003318</c:v>
                      </c:pt>
                      <c:pt idx="62">
                        <c:v>0.16757198099406914</c:v>
                      </c:pt>
                      <c:pt idx="63">
                        <c:v>0.16683152502318921</c:v>
                      </c:pt>
                      <c:pt idx="64">
                        <c:v>0.16345254566112988</c:v>
                      </c:pt>
                      <c:pt idx="65">
                        <c:v>0.15944596375070583</c:v>
                      </c:pt>
                      <c:pt idx="66">
                        <c:v>0.15778752263161397</c:v>
                      </c:pt>
                      <c:pt idx="67">
                        <c:v>0.15786898135505309</c:v>
                      </c:pt>
                      <c:pt idx="68">
                        <c:v>0.15753405099797266</c:v>
                      </c:pt>
                      <c:pt idx="69">
                        <c:v>0.15928069408138978</c:v>
                      </c:pt>
                      <c:pt idx="70">
                        <c:v>0.15984702236900591</c:v>
                      </c:pt>
                      <c:pt idx="71">
                        <c:v>0.16022995380985611</c:v>
                      </c:pt>
                      <c:pt idx="72">
                        <c:v>0.1620936974762294</c:v>
                      </c:pt>
                      <c:pt idx="73">
                        <c:v>0.16293441262487074</c:v>
                      </c:pt>
                      <c:pt idx="74">
                        <c:v>0.16486381287735466</c:v>
                      </c:pt>
                      <c:pt idx="75">
                        <c:v>0.16412116199539067</c:v>
                      </c:pt>
                      <c:pt idx="76">
                        <c:v>0.16092441650207251</c:v>
                      </c:pt>
                      <c:pt idx="77">
                        <c:v>0.15783305893828981</c:v>
                      </c:pt>
                      <c:pt idx="78">
                        <c:v>0.15577991583280382</c:v>
                      </c:pt>
                      <c:pt idx="79">
                        <c:v>0.15456993326887139</c:v>
                      </c:pt>
                      <c:pt idx="80">
                        <c:v>0.15453308328199156</c:v>
                      </c:pt>
                      <c:pt idx="81">
                        <c:v>0.15590177366493155</c:v>
                      </c:pt>
                      <c:pt idx="82">
                        <c:v>0.15596179224851756</c:v>
                      </c:pt>
                      <c:pt idx="83">
                        <c:v>0.15672290335338565</c:v>
                      </c:pt>
                      <c:pt idx="84">
                        <c:v>0.15926257939317384</c:v>
                      </c:pt>
                      <c:pt idx="85">
                        <c:v>0.16069801325185212</c:v>
                      </c:pt>
                      <c:pt idx="86">
                        <c:v>0.16165685854628323</c:v>
                      </c:pt>
                      <c:pt idx="87">
                        <c:v>0.15979510927141469</c:v>
                      </c:pt>
                      <c:pt idx="88">
                        <c:v>0.15639756860691101</c:v>
                      </c:pt>
                      <c:pt idx="89">
                        <c:v>0.16258246275671839</c:v>
                      </c:pt>
                      <c:pt idx="90">
                        <c:v>0.1490026090350679</c:v>
                      </c:pt>
                      <c:pt idx="91">
                        <c:v>0.14774544459874595</c:v>
                      </c:pt>
                      <c:pt idx="92">
                        <c:v>0.14775969357954802</c:v>
                      </c:pt>
                      <c:pt idx="93">
                        <c:v>0.15031219533067033</c:v>
                      </c:pt>
                      <c:pt idx="94">
                        <c:v>0.15169793952437596</c:v>
                      </c:pt>
                      <c:pt idx="95">
                        <c:v>0.15324486701474924</c:v>
                      </c:pt>
                      <c:pt idx="96">
                        <c:v>0.15614668364821793</c:v>
                      </c:pt>
                      <c:pt idx="97">
                        <c:v>0.15857101466852636</c:v>
                      </c:pt>
                      <c:pt idx="98">
                        <c:v>0.15928259305406875</c:v>
                      </c:pt>
                      <c:pt idx="99">
                        <c:v>0.15862936206775749</c:v>
                      </c:pt>
                      <c:pt idx="100">
                        <c:v>0.15458302099303498</c:v>
                      </c:pt>
                      <c:pt idx="101">
                        <c:v>0.15026370180315016</c:v>
                      </c:pt>
                      <c:pt idx="102">
                        <c:v>0.14779343632013497</c:v>
                      </c:pt>
                      <c:pt idx="103">
                        <c:v>0.14642273557399635</c:v>
                      </c:pt>
                      <c:pt idx="104">
                        <c:v>0.14685821371126825</c:v>
                      </c:pt>
                      <c:pt idx="105">
                        <c:v>0.14967174358932117</c:v>
                      </c:pt>
                      <c:pt idx="106">
                        <c:v>0.15142053372352285</c:v>
                      </c:pt>
                      <c:pt idx="107">
                        <c:v>0.15328036606400758</c:v>
                      </c:pt>
                      <c:pt idx="108">
                        <c:v>0.15801610778830999</c:v>
                      </c:pt>
                      <c:pt idx="109">
                        <c:v>0.16027835261758186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F2B-42DF-BD5C-B6D5655F58C8}"/>
                  </c:ext>
                </c:extLst>
              </c15:ser>
            </c15:filteredScatterSeries>
          </c:ext>
        </c:extLst>
      </c:scatterChart>
      <c:valAx>
        <c:axId val="596200383"/>
        <c:scaling>
          <c:orientation val="minMax"/>
          <c:max val="44100"/>
          <c:min val="3652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5]mmmm\ 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00799"/>
        <c:crosses val="autoZero"/>
        <c:crossBetween val="midCat"/>
        <c:majorUnit val="366"/>
      </c:valAx>
      <c:valAx>
        <c:axId val="596200799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200383"/>
        <c:crosses val="autoZero"/>
        <c:crossBetween val="midCat"/>
        <c:majorUnit val="5.000000000000001E-3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9236017061562914E-4"/>
          <c:y val="0.92258914856687757"/>
          <c:w val="0.99603990903076001"/>
          <c:h val="5.988620941763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24704702256587E-2"/>
          <c:y val="3.1392694063926939E-2"/>
          <c:w val="0.94574700360294262"/>
          <c:h val="0.634692562585913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 - % složení dle abs. Bc oborů'!$A$12:$B$12</c:f>
              <c:strCache>
                <c:ptCount val="2"/>
                <c:pt idx="0">
                  <c:v>R - </c:v>
                </c:pt>
                <c:pt idx="1">
                  <c:v>23 - Strojírenství a strojírenská výroba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oborů'!$C$12:$BZ$12</c:f>
              <c:numCache>
                <c:formatCode>0.0%</c:formatCode>
                <c:ptCount val="76"/>
                <c:pt idx="0">
                  <c:v>7.6923076923076927E-2</c:v>
                </c:pt>
                <c:pt idx="1">
                  <c:v>6.5868263473053898E-2</c:v>
                </c:pt>
                <c:pt idx="2">
                  <c:v>9.8765432098765427E-2</c:v>
                </c:pt>
                <c:pt idx="3">
                  <c:v>8.5787451984635082E-2</c:v>
                </c:pt>
                <c:pt idx="4">
                  <c:v>9.6014492753623185E-2</c:v>
                </c:pt>
                <c:pt idx="5">
                  <c:v>9.2485549132947972E-2</c:v>
                </c:pt>
                <c:pt idx="6">
                  <c:v>9.9547511312217188E-2</c:v>
                </c:pt>
                <c:pt idx="7">
                  <c:v>6.3876651982378851E-2</c:v>
                </c:pt>
                <c:pt idx="8">
                  <c:v>6.6570188133140376E-2</c:v>
                </c:pt>
                <c:pt idx="9">
                  <c:v>5.6382978723404253E-2</c:v>
                </c:pt>
                <c:pt idx="10">
                  <c:v>7.1906354515050161E-2</c:v>
                </c:pt>
                <c:pt idx="11">
                  <c:v>4.2311661506707947E-2</c:v>
                </c:pt>
                <c:pt idx="12">
                  <c:v>4.456824512534819E-2</c:v>
                </c:pt>
                <c:pt idx="13">
                  <c:v>2.4727992087042534E-2</c:v>
                </c:pt>
                <c:pt idx="14">
                  <c:v>2.7397260273972601E-2</c:v>
                </c:pt>
                <c:pt idx="15">
                  <c:v>2.9946524064171122E-2</c:v>
                </c:pt>
                <c:pt idx="16">
                  <c:v>2.5817555938037865E-2</c:v>
                </c:pt>
                <c:pt idx="17">
                  <c:v>1.962809917355372E-2</c:v>
                </c:pt>
                <c:pt idx="18">
                  <c:v>3.1322505800464036E-2</c:v>
                </c:pt>
                <c:pt idx="19">
                  <c:v>2.3738872403560832E-2</c:v>
                </c:pt>
                <c:pt idx="20">
                  <c:v>2.7237354085603113E-2</c:v>
                </c:pt>
                <c:pt idx="21">
                  <c:v>2.0547945205479451E-2</c:v>
                </c:pt>
                <c:pt idx="22">
                  <c:v>1.6079158936301793E-2</c:v>
                </c:pt>
                <c:pt idx="23">
                  <c:v>8.5431654676258999E-3</c:v>
                </c:pt>
                <c:pt idx="30">
                  <c:v>8.0378250591016543E-3</c:v>
                </c:pt>
                <c:pt idx="31">
                  <c:v>1.0975094976783452E-2</c:v>
                </c:pt>
                <c:pt idx="32">
                  <c:v>1.4867841409691629E-2</c:v>
                </c:pt>
                <c:pt idx="33">
                  <c:v>1.4884233737596472E-2</c:v>
                </c:pt>
                <c:pt idx="34">
                  <c:v>1.7873941674506115E-2</c:v>
                </c:pt>
                <c:pt idx="35">
                  <c:v>1.8664047151277015E-2</c:v>
                </c:pt>
                <c:pt idx="36">
                  <c:v>1.8651362984218076E-2</c:v>
                </c:pt>
                <c:pt idx="37">
                  <c:v>1.3431013431013432E-2</c:v>
                </c:pt>
                <c:pt idx="38">
                  <c:v>1.3888888888888888E-2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C-437F-BACD-50F284274AAC}"/>
            </c:ext>
          </c:extLst>
        </c:ser>
        <c:ser>
          <c:idx val="1"/>
          <c:order val="1"/>
          <c:tx>
            <c:strRef>
              <c:f>'R - % složení dle abs. Bc oborů'!$A$13:$B$13</c:f>
              <c:strCache>
                <c:ptCount val="2"/>
                <c:pt idx="0">
                  <c:v>R - </c:v>
                </c:pt>
                <c:pt idx="1">
                  <c:v>26 - Elektrotechnika, telekomunikační a výpočetní technika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oborů'!$C$13:$BZ$13</c:f>
              <c:numCache>
                <c:formatCode>0.0%</c:formatCode>
                <c:ptCount val="76"/>
                <c:pt idx="0">
                  <c:v>5.9553349875930521E-2</c:v>
                </c:pt>
                <c:pt idx="1">
                  <c:v>6.1377245508982034E-2</c:v>
                </c:pt>
                <c:pt idx="2">
                  <c:v>8.1481481481481488E-2</c:v>
                </c:pt>
                <c:pt idx="3">
                  <c:v>6.530089628681178E-2</c:v>
                </c:pt>
                <c:pt idx="4">
                  <c:v>9.6014492753623185E-2</c:v>
                </c:pt>
                <c:pt idx="5">
                  <c:v>5.5491329479768786E-2</c:v>
                </c:pt>
                <c:pt idx="6">
                  <c:v>6.485671191553545E-2</c:v>
                </c:pt>
                <c:pt idx="7">
                  <c:v>3.9647577092511016E-2</c:v>
                </c:pt>
                <c:pt idx="8">
                  <c:v>3.9073806078147609E-2</c:v>
                </c:pt>
                <c:pt idx="9">
                  <c:v>2.1276595744680851E-2</c:v>
                </c:pt>
                <c:pt idx="10">
                  <c:v>4.8494983277591976E-2</c:v>
                </c:pt>
                <c:pt idx="11">
                  <c:v>2.7863777089783281E-2</c:v>
                </c:pt>
                <c:pt idx="12">
                  <c:v>4.0389972144846797E-2</c:v>
                </c:pt>
                <c:pt idx="13">
                  <c:v>2.5717111770524232E-2</c:v>
                </c:pt>
                <c:pt idx="14">
                  <c:v>5.0228310502283102E-2</c:v>
                </c:pt>
                <c:pt idx="15">
                  <c:v>3.2085561497326207E-2</c:v>
                </c:pt>
                <c:pt idx="16">
                  <c:v>6.5404475043029264E-2</c:v>
                </c:pt>
                <c:pt idx="17">
                  <c:v>3.5123966942148761E-2</c:v>
                </c:pt>
                <c:pt idx="18">
                  <c:v>5.2204176334106726E-2</c:v>
                </c:pt>
                <c:pt idx="19">
                  <c:v>3.7833827893175076E-2</c:v>
                </c:pt>
                <c:pt idx="20">
                  <c:v>5.291828793774319E-2</c:v>
                </c:pt>
                <c:pt idx="21">
                  <c:v>3.1612223393045313E-2</c:v>
                </c:pt>
                <c:pt idx="22">
                  <c:v>3.2158317872603585E-2</c:v>
                </c:pt>
                <c:pt idx="23">
                  <c:v>2.922661870503597E-2</c:v>
                </c:pt>
                <c:pt idx="30">
                  <c:v>1.5130023640661938E-2</c:v>
                </c:pt>
                <c:pt idx="31">
                  <c:v>1.3507809202195019E-2</c:v>
                </c:pt>
                <c:pt idx="32">
                  <c:v>1.3215859030837005E-2</c:v>
                </c:pt>
                <c:pt idx="33">
                  <c:v>1.9845644983461964E-2</c:v>
                </c:pt>
                <c:pt idx="34">
                  <c:v>1.5051740357478834E-2</c:v>
                </c:pt>
                <c:pt idx="35">
                  <c:v>1.768172888015717E-2</c:v>
                </c:pt>
                <c:pt idx="36">
                  <c:v>2.1520803443328552E-2</c:v>
                </c:pt>
                <c:pt idx="37">
                  <c:v>2.0757020757020756E-2</c:v>
                </c:pt>
                <c:pt idx="38">
                  <c:v>2.0833333333333332E-2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C-437F-BACD-50F284274AAC}"/>
            </c:ext>
          </c:extLst>
        </c:ser>
        <c:ser>
          <c:idx val="2"/>
          <c:order val="2"/>
          <c:tx>
            <c:strRef>
              <c:f>'R - % složení dle abs. Bc oborů'!$A$28:$B$28</c:f>
              <c:strCache>
                <c:ptCount val="2"/>
                <c:pt idx="0">
                  <c:v>R - </c:v>
                </c:pt>
                <c:pt idx="1">
                  <c:v>53 - Zdravotnictví 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oborů'!$C$28:$BZ$28</c:f>
              <c:numCache>
                <c:formatCode>0.0%</c:formatCode>
                <c:ptCount val="76"/>
                <c:pt idx="0">
                  <c:v>3.7220843672456573E-2</c:v>
                </c:pt>
                <c:pt idx="1">
                  <c:v>5.5389221556886227E-2</c:v>
                </c:pt>
                <c:pt idx="2">
                  <c:v>6.1728395061728392E-2</c:v>
                </c:pt>
                <c:pt idx="3">
                  <c:v>8.1946222791293211E-2</c:v>
                </c:pt>
                <c:pt idx="4">
                  <c:v>5.0724637681159424E-2</c:v>
                </c:pt>
                <c:pt idx="5">
                  <c:v>5.6647398843930635E-2</c:v>
                </c:pt>
                <c:pt idx="6">
                  <c:v>3.6199095022624438E-2</c:v>
                </c:pt>
                <c:pt idx="7">
                  <c:v>5.8370044052863439E-2</c:v>
                </c:pt>
                <c:pt idx="8">
                  <c:v>3.1837916063675829E-2</c:v>
                </c:pt>
                <c:pt idx="9">
                  <c:v>7.0212765957446813E-2</c:v>
                </c:pt>
                <c:pt idx="10">
                  <c:v>1.5050167224080268E-2</c:v>
                </c:pt>
                <c:pt idx="11">
                  <c:v>9.0815273477812181E-2</c:v>
                </c:pt>
                <c:pt idx="12">
                  <c:v>1.9498607242339833E-2</c:v>
                </c:pt>
                <c:pt idx="13">
                  <c:v>0.12462908011869436</c:v>
                </c:pt>
                <c:pt idx="14">
                  <c:v>4.8706240487062402E-2</c:v>
                </c:pt>
                <c:pt idx="15">
                  <c:v>8.9839572192513373E-2</c:v>
                </c:pt>
                <c:pt idx="16">
                  <c:v>3.7865748709122203E-2</c:v>
                </c:pt>
                <c:pt idx="17">
                  <c:v>7.43801652892562E-2</c:v>
                </c:pt>
                <c:pt idx="18">
                  <c:v>2.0881670533642691E-2</c:v>
                </c:pt>
                <c:pt idx="19">
                  <c:v>5.4154302670623149E-2</c:v>
                </c:pt>
                <c:pt idx="20">
                  <c:v>2.3346303501945526E-2</c:v>
                </c:pt>
                <c:pt idx="21">
                  <c:v>3.6880927291886197E-2</c:v>
                </c:pt>
                <c:pt idx="22">
                  <c:v>1.5460729746444033E-2</c:v>
                </c:pt>
                <c:pt idx="23">
                  <c:v>4.3165467625899283E-2</c:v>
                </c:pt>
                <c:pt idx="30">
                  <c:v>2.3167848699763592E-2</c:v>
                </c:pt>
                <c:pt idx="31">
                  <c:v>5.2764879696074296E-2</c:v>
                </c:pt>
                <c:pt idx="32">
                  <c:v>2.36784140969163E-2</c:v>
                </c:pt>
                <c:pt idx="33">
                  <c:v>6.8908489525909597E-2</c:v>
                </c:pt>
                <c:pt idx="34">
                  <c:v>2.4459078080903106E-2</c:v>
                </c:pt>
                <c:pt idx="35">
                  <c:v>7.269155206286837E-2</c:v>
                </c:pt>
                <c:pt idx="36">
                  <c:v>1.721664275466284E-2</c:v>
                </c:pt>
                <c:pt idx="37">
                  <c:v>7.6923076923076927E-2</c:v>
                </c:pt>
                <c:pt idx="38">
                  <c:v>2.7777777777777776E-2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C-437F-BACD-50F284274AAC}"/>
            </c:ext>
          </c:extLst>
        </c:ser>
        <c:ser>
          <c:idx val="3"/>
          <c:order val="3"/>
          <c:tx>
            <c:strRef>
              <c:f>'R - % složení dle abs. Bc oborů'!$A$30:$B$30</c:f>
              <c:strCache>
                <c:ptCount val="2"/>
                <c:pt idx="0">
                  <c:v>R - </c:v>
                </c:pt>
                <c:pt idx="1">
                  <c:v>62 - Ekonomie 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oborů'!$C$30:$BZ$30</c:f>
              <c:numCache>
                <c:formatCode>0.0%</c:formatCode>
                <c:ptCount val="76"/>
                <c:pt idx="0">
                  <c:v>0.28039702233250619</c:v>
                </c:pt>
                <c:pt idx="1">
                  <c:v>0.22604790419161677</c:v>
                </c:pt>
                <c:pt idx="2">
                  <c:v>0.23456790123456789</c:v>
                </c:pt>
                <c:pt idx="3">
                  <c:v>0.19718309859154928</c:v>
                </c:pt>
                <c:pt idx="4">
                  <c:v>0.22282608695652173</c:v>
                </c:pt>
                <c:pt idx="5">
                  <c:v>0.2115606936416185</c:v>
                </c:pt>
                <c:pt idx="6">
                  <c:v>0.22021116138763197</c:v>
                </c:pt>
                <c:pt idx="7">
                  <c:v>0.24449339207048459</c:v>
                </c:pt>
                <c:pt idx="8">
                  <c:v>0.29667149059334297</c:v>
                </c:pt>
                <c:pt idx="9">
                  <c:v>0.27872340425531916</c:v>
                </c:pt>
                <c:pt idx="10">
                  <c:v>0.32775919732441472</c:v>
                </c:pt>
                <c:pt idx="11">
                  <c:v>0.27966976264189886</c:v>
                </c:pt>
                <c:pt idx="12">
                  <c:v>0.34401114206128136</c:v>
                </c:pt>
                <c:pt idx="13">
                  <c:v>0.28882294757665677</c:v>
                </c:pt>
                <c:pt idx="14">
                  <c:v>0.31354642313546421</c:v>
                </c:pt>
                <c:pt idx="15">
                  <c:v>0.26310160427807489</c:v>
                </c:pt>
                <c:pt idx="16">
                  <c:v>0.27710843373493976</c:v>
                </c:pt>
                <c:pt idx="17">
                  <c:v>0.2975206611570248</c:v>
                </c:pt>
                <c:pt idx="18">
                  <c:v>0.37935034802784223</c:v>
                </c:pt>
                <c:pt idx="19">
                  <c:v>0.34272997032640951</c:v>
                </c:pt>
                <c:pt idx="20">
                  <c:v>0.35097276264591437</c:v>
                </c:pt>
                <c:pt idx="21">
                  <c:v>0.40832455216016861</c:v>
                </c:pt>
                <c:pt idx="22">
                  <c:v>0.42486085343228203</c:v>
                </c:pt>
                <c:pt idx="23">
                  <c:v>0.37185251798561153</c:v>
                </c:pt>
                <c:pt idx="30">
                  <c:v>0.31347517730496455</c:v>
                </c:pt>
                <c:pt idx="31">
                  <c:v>0.32249894470240609</c:v>
                </c:pt>
                <c:pt idx="32">
                  <c:v>0.33590308370044053</c:v>
                </c:pt>
                <c:pt idx="33">
                  <c:v>0.28390297684674753</c:v>
                </c:pt>
                <c:pt idx="34">
                  <c:v>0.27281279397930386</c:v>
                </c:pt>
                <c:pt idx="35">
                  <c:v>0.24950884086444008</c:v>
                </c:pt>
                <c:pt idx="36">
                  <c:v>0.25394548063127692</c:v>
                </c:pt>
                <c:pt idx="37">
                  <c:v>0.22222222222222221</c:v>
                </c:pt>
                <c:pt idx="38">
                  <c:v>0.23090277777777779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C-437F-BACD-50F284274AAC}"/>
            </c:ext>
          </c:extLst>
        </c:ser>
        <c:ser>
          <c:idx val="4"/>
          <c:order val="4"/>
          <c:tx>
            <c:strRef>
              <c:f>'R - % složení dle abs. Bc oborů'!$A$32:$B$32</c:f>
              <c:strCache>
                <c:ptCount val="2"/>
                <c:pt idx="0">
                  <c:v>R - </c:v>
                </c:pt>
                <c:pt idx="1">
                  <c:v>67 - Politologie 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oborů'!$C$32:$BZ$32</c:f>
              <c:numCache>
                <c:formatCode>0.0%</c:formatCode>
                <c:ptCount val="76"/>
                <c:pt idx="0">
                  <c:v>9.9255583126550868E-3</c:v>
                </c:pt>
                <c:pt idx="1">
                  <c:v>1.1976047904191617E-2</c:v>
                </c:pt>
                <c:pt idx="2">
                  <c:v>2.9629629629629631E-2</c:v>
                </c:pt>
                <c:pt idx="3">
                  <c:v>6.2740076824583865E-2</c:v>
                </c:pt>
                <c:pt idx="4">
                  <c:v>4.1666666666666664E-2</c:v>
                </c:pt>
                <c:pt idx="5">
                  <c:v>6.2427745664739881E-2</c:v>
                </c:pt>
                <c:pt idx="6">
                  <c:v>4.2232277526395176E-2</c:v>
                </c:pt>
                <c:pt idx="7">
                  <c:v>7.268722466960352E-2</c:v>
                </c:pt>
                <c:pt idx="8">
                  <c:v>5.0651230101302458E-2</c:v>
                </c:pt>
                <c:pt idx="9">
                  <c:v>2.9787234042553193E-2</c:v>
                </c:pt>
                <c:pt idx="10">
                  <c:v>4.1806020066889632E-2</c:v>
                </c:pt>
                <c:pt idx="11">
                  <c:v>6.0887512899896801E-2</c:v>
                </c:pt>
                <c:pt idx="12">
                  <c:v>5.8495821727019497E-2</c:v>
                </c:pt>
                <c:pt idx="13">
                  <c:v>6.6271018793273989E-2</c:v>
                </c:pt>
                <c:pt idx="14">
                  <c:v>6.5449010654490103E-2</c:v>
                </c:pt>
                <c:pt idx="15">
                  <c:v>5.9893048128342244E-2</c:v>
                </c:pt>
                <c:pt idx="16">
                  <c:v>8.0895008605851984E-2</c:v>
                </c:pt>
                <c:pt idx="17">
                  <c:v>9.1942148760330578E-2</c:v>
                </c:pt>
                <c:pt idx="18">
                  <c:v>6.1484918793503478E-2</c:v>
                </c:pt>
                <c:pt idx="19">
                  <c:v>8.9020771513353122E-2</c:v>
                </c:pt>
                <c:pt idx="20">
                  <c:v>7.315175097276265E-2</c:v>
                </c:pt>
                <c:pt idx="21">
                  <c:v>8.3772391991570078E-2</c:v>
                </c:pt>
                <c:pt idx="22">
                  <c:v>6.4935064935064929E-2</c:v>
                </c:pt>
                <c:pt idx="23">
                  <c:v>8.6330935251798566E-2</c:v>
                </c:pt>
                <c:pt idx="30">
                  <c:v>7.2813238770685573E-2</c:v>
                </c:pt>
                <c:pt idx="31">
                  <c:v>6.8805403123680872E-2</c:v>
                </c:pt>
                <c:pt idx="32">
                  <c:v>6.3325991189427319E-2</c:v>
                </c:pt>
                <c:pt idx="33">
                  <c:v>7.0011025358324139E-2</c:v>
                </c:pt>
                <c:pt idx="34">
                  <c:v>6.2088428974600186E-2</c:v>
                </c:pt>
                <c:pt idx="35">
                  <c:v>7.4656188605108059E-2</c:v>
                </c:pt>
                <c:pt idx="36">
                  <c:v>7.0301291248206596E-2</c:v>
                </c:pt>
                <c:pt idx="37">
                  <c:v>8.1807081807081808E-2</c:v>
                </c:pt>
                <c:pt idx="38">
                  <c:v>7.8125E-2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C-437F-BACD-50F284274AAC}"/>
            </c:ext>
          </c:extLst>
        </c:ser>
        <c:ser>
          <c:idx val="5"/>
          <c:order val="5"/>
          <c:tx>
            <c:strRef>
              <c:f>'R - % složení dle abs. Bc oborů'!$A$36:$B$36</c:f>
              <c:strCache>
                <c:ptCount val="2"/>
                <c:pt idx="0">
                  <c:v>R - </c:v>
                </c:pt>
                <c:pt idx="1">
                  <c:v>73 - Filologie 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oborů'!$C$36:$BZ$36</c:f>
              <c:numCache>
                <c:formatCode>0.0%</c:formatCode>
                <c:ptCount val="76"/>
                <c:pt idx="0">
                  <c:v>3.4739454094292806E-2</c:v>
                </c:pt>
                <c:pt idx="1">
                  <c:v>2.0958083832335328E-2</c:v>
                </c:pt>
                <c:pt idx="2">
                  <c:v>3.2098765432098768E-2</c:v>
                </c:pt>
                <c:pt idx="3">
                  <c:v>5.6338028169014086E-2</c:v>
                </c:pt>
                <c:pt idx="4">
                  <c:v>4.3478260869565216E-2</c:v>
                </c:pt>
                <c:pt idx="5">
                  <c:v>5.6647398843930635E-2</c:v>
                </c:pt>
                <c:pt idx="6">
                  <c:v>4.3740573152337855E-2</c:v>
                </c:pt>
                <c:pt idx="7">
                  <c:v>6.9383259911894271E-2</c:v>
                </c:pt>
                <c:pt idx="8">
                  <c:v>5.0651230101302458E-2</c:v>
                </c:pt>
                <c:pt idx="9">
                  <c:v>7.6595744680851063E-2</c:v>
                </c:pt>
                <c:pt idx="10">
                  <c:v>3.8461538461538464E-2</c:v>
                </c:pt>
                <c:pt idx="11">
                  <c:v>4.7471620227038186E-2</c:v>
                </c:pt>
                <c:pt idx="12">
                  <c:v>2.7855153203342618E-2</c:v>
                </c:pt>
                <c:pt idx="13">
                  <c:v>3.6597428288822946E-2</c:v>
                </c:pt>
                <c:pt idx="14">
                  <c:v>4.7184170471841702E-2</c:v>
                </c:pt>
                <c:pt idx="15">
                  <c:v>6.310160427807486E-2</c:v>
                </c:pt>
                <c:pt idx="16">
                  <c:v>5.163511187607573E-2</c:v>
                </c:pt>
                <c:pt idx="17">
                  <c:v>3.9256198347107439E-2</c:v>
                </c:pt>
                <c:pt idx="18">
                  <c:v>3.3642691415313224E-2</c:v>
                </c:pt>
                <c:pt idx="19">
                  <c:v>4.6735905044510383E-2</c:v>
                </c:pt>
                <c:pt idx="20">
                  <c:v>5.291828793774319E-2</c:v>
                </c:pt>
                <c:pt idx="21">
                  <c:v>4.7945205479452052E-2</c:v>
                </c:pt>
                <c:pt idx="22">
                  <c:v>4.3290043290043288E-2</c:v>
                </c:pt>
                <c:pt idx="23">
                  <c:v>4.0467625899280574E-2</c:v>
                </c:pt>
                <c:pt idx="30">
                  <c:v>4.4444444444444446E-2</c:v>
                </c:pt>
                <c:pt idx="31">
                  <c:v>4.0523427606585054E-2</c:v>
                </c:pt>
                <c:pt idx="32">
                  <c:v>4.0748898678414094E-2</c:v>
                </c:pt>
                <c:pt idx="33">
                  <c:v>4.4101433296582136E-2</c:v>
                </c:pt>
                <c:pt idx="34">
                  <c:v>4.7977422389463779E-2</c:v>
                </c:pt>
                <c:pt idx="35">
                  <c:v>5.0098231827111983E-2</c:v>
                </c:pt>
                <c:pt idx="36">
                  <c:v>4.878048780487805E-2</c:v>
                </c:pt>
                <c:pt idx="37">
                  <c:v>5.6166056166056168E-2</c:v>
                </c:pt>
                <c:pt idx="38">
                  <c:v>5.9027777777777776E-2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C-437F-BACD-50F284274AAC}"/>
            </c:ext>
          </c:extLst>
        </c:ser>
        <c:ser>
          <c:idx val="6"/>
          <c:order val="6"/>
          <c:tx>
            <c:strRef>
              <c:f>'R - % složení dle abs. Bc oborů'!$A$38:$B$38</c:f>
              <c:strCache>
                <c:ptCount val="2"/>
                <c:pt idx="0">
                  <c:v>R - </c:v>
                </c:pt>
                <c:pt idx="1">
                  <c:v>75 - Pedagogika, učitelství a sociální péče 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 - % složení dle abs. Bc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'R - % složení dle abs. Bc oborů'!$C$38:$BZ$38</c:f>
              <c:numCache>
                <c:formatCode>0.0%</c:formatCode>
                <c:ptCount val="76"/>
                <c:pt idx="0">
                  <c:v>0.11414392059553349</c:v>
                </c:pt>
                <c:pt idx="1">
                  <c:v>0.12125748502994012</c:v>
                </c:pt>
                <c:pt idx="2">
                  <c:v>6.6666666666666666E-2</c:v>
                </c:pt>
                <c:pt idx="3">
                  <c:v>3.5851472471190783E-2</c:v>
                </c:pt>
                <c:pt idx="4">
                  <c:v>2.5362318840579712E-2</c:v>
                </c:pt>
                <c:pt idx="5">
                  <c:v>3.4682080924855488E-2</c:v>
                </c:pt>
                <c:pt idx="6">
                  <c:v>2.564102564102564E-2</c:v>
                </c:pt>
                <c:pt idx="7">
                  <c:v>3.7444933920704845E-2</c:v>
                </c:pt>
                <c:pt idx="8">
                  <c:v>3.0390738060781478E-2</c:v>
                </c:pt>
                <c:pt idx="9">
                  <c:v>3.4042553191489362E-2</c:v>
                </c:pt>
                <c:pt idx="10">
                  <c:v>3.0100334448160536E-2</c:v>
                </c:pt>
                <c:pt idx="11">
                  <c:v>4.540763673890609E-2</c:v>
                </c:pt>
                <c:pt idx="12">
                  <c:v>4.596100278551532E-2</c:v>
                </c:pt>
                <c:pt idx="13">
                  <c:v>4.7477744807121663E-2</c:v>
                </c:pt>
                <c:pt idx="14">
                  <c:v>2.5875190258751901E-2</c:v>
                </c:pt>
                <c:pt idx="15">
                  <c:v>5.5614973262032089E-2</c:v>
                </c:pt>
                <c:pt idx="16">
                  <c:v>5.8519793459552494E-2</c:v>
                </c:pt>
                <c:pt idx="17">
                  <c:v>6.0950413223140494E-2</c:v>
                </c:pt>
                <c:pt idx="18">
                  <c:v>6.7285382830626447E-2</c:v>
                </c:pt>
                <c:pt idx="19">
                  <c:v>6.0830860534124627E-2</c:v>
                </c:pt>
                <c:pt idx="20">
                  <c:v>5.6809338521400778E-2</c:v>
                </c:pt>
                <c:pt idx="21">
                  <c:v>8.27186512118019E-2</c:v>
                </c:pt>
                <c:pt idx="22">
                  <c:v>7.792207792207792E-2</c:v>
                </c:pt>
                <c:pt idx="23">
                  <c:v>0.10071942446043165</c:v>
                </c:pt>
                <c:pt idx="30">
                  <c:v>0.11583924349881797</c:v>
                </c:pt>
                <c:pt idx="31">
                  <c:v>0.10806247361756015</c:v>
                </c:pt>
                <c:pt idx="32">
                  <c:v>0.11178414096916299</c:v>
                </c:pt>
                <c:pt idx="33">
                  <c:v>0.10418963616317531</c:v>
                </c:pt>
                <c:pt idx="34">
                  <c:v>0.12982126058325494</c:v>
                </c:pt>
                <c:pt idx="35">
                  <c:v>0.10609037328094302</c:v>
                </c:pt>
                <c:pt idx="36">
                  <c:v>9.6126255380200865E-2</c:v>
                </c:pt>
                <c:pt idx="37">
                  <c:v>0.10500610500610501</c:v>
                </c:pt>
                <c:pt idx="38">
                  <c:v>0.109375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C-437F-BACD-50F284274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065007"/>
        <c:axId val="837072495"/>
      </c:scatterChart>
      <c:valAx>
        <c:axId val="837065007"/>
        <c:scaling>
          <c:orientation val="minMax"/>
          <c:max val="47848"/>
          <c:min val="367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072495"/>
        <c:crosses val="autoZero"/>
        <c:crossBetween val="midCat"/>
        <c:majorUnit val="182.625"/>
      </c:valAx>
      <c:valAx>
        <c:axId val="8370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065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520017075599294"/>
          <c:w val="1"/>
          <c:h val="0.1678752628360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79774791046567E-2"/>
          <c:y val="1.7288822167894805E-2"/>
          <c:w val="0.94574700360294262"/>
          <c:h val="0.634692562585913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 - % složení dle abs. VŠ oborů'!$A$12:$B$12</c:f>
              <c:strCache>
                <c:ptCount val="2"/>
                <c:pt idx="0">
                  <c:v>T - </c:v>
                </c:pt>
                <c:pt idx="1">
                  <c:v>23 - Strojírenství a strojírenská výroba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oborů'!$C$12:$BZ$12</c:f>
              <c:numCache>
                <c:formatCode>0.0%</c:formatCode>
                <c:ptCount val="76"/>
                <c:pt idx="0">
                  <c:v>8.1055607917059375E-2</c:v>
                </c:pt>
                <c:pt idx="1">
                  <c:v>7.2783309625414891E-2</c:v>
                </c:pt>
                <c:pt idx="2">
                  <c:v>7.4936708860759496E-2</c:v>
                </c:pt>
                <c:pt idx="3">
                  <c:v>7.8131134668237137E-2</c:v>
                </c:pt>
                <c:pt idx="4">
                  <c:v>7.8131134668237137E-2</c:v>
                </c:pt>
                <c:pt idx="5">
                  <c:v>7.8579976067012364E-2</c:v>
                </c:pt>
                <c:pt idx="6">
                  <c:v>7.8282828282828287E-2</c:v>
                </c:pt>
                <c:pt idx="7">
                  <c:v>6.9199745277011254E-2</c:v>
                </c:pt>
                <c:pt idx="8">
                  <c:v>6.6262451277609352E-2</c:v>
                </c:pt>
                <c:pt idx="9">
                  <c:v>5.039849976558837E-2</c:v>
                </c:pt>
                <c:pt idx="10">
                  <c:v>4.4021024967148492E-2</c:v>
                </c:pt>
                <c:pt idx="11">
                  <c:v>4.6558031260392416E-2</c:v>
                </c:pt>
                <c:pt idx="12">
                  <c:v>3.9676113360323888E-2</c:v>
                </c:pt>
                <c:pt idx="13">
                  <c:v>4.6610169491525424E-2</c:v>
                </c:pt>
                <c:pt idx="14">
                  <c:v>3.5823950870010238E-2</c:v>
                </c:pt>
                <c:pt idx="15">
                  <c:v>3.859202714164546E-2</c:v>
                </c:pt>
                <c:pt idx="16">
                  <c:v>3.1728665207877461E-2</c:v>
                </c:pt>
                <c:pt idx="17">
                  <c:v>3.2270606531881803E-2</c:v>
                </c:pt>
                <c:pt idx="18">
                  <c:v>4.8820179007323029E-2</c:v>
                </c:pt>
                <c:pt idx="19">
                  <c:v>4.7708138447146865E-2</c:v>
                </c:pt>
                <c:pt idx="20">
                  <c:v>4.148471615720524E-2</c:v>
                </c:pt>
                <c:pt idx="21">
                  <c:v>3.2889584964761159E-2</c:v>
                </c:pt>
                <c:pt idx="22">
                  <c:v>1.6478342749529189E-2</c:v>
                </c:pt>
                <c:pt idx="23">
                  <c:v>2.6568825910931175E-2</c:v>
                </c:pt>
                <c:pt idx="30">
                  <c:v>1.0732617825478302E-2</c:v>
                </c:pt>
                <c:pt idx="31">
                  <c:v>2.5461667599328483E-2</c:v>
                </c:pt>
                <c:pt idx="32">
                  <c:v>1.4325068870523415E-2</c:v>
                </c:pt>
                <c:pt idx="33">
                  <c:v>1.9677996422182469E-2</c:v>
                </c:pt>
                <c:pt idx="34">
                  <c:v>1.3805004314063849E-2</c:v>
                </c:pt>
                <c:pt idx="35">
                  <c:v>2.7972027972027972E-2</c:v>
                </c:pt>
                <c:pt idx="36">
                  <c:v>1.2484394506866416E-2</c:v>
                </c:pt>
                <c:pt idx="37">
                  <c:v>3.367875647668394E-2</c:v>
                </c:pt>
                <c:pt idx="38">
                  <c:v>2.6073619631901839E-2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4-49E1-A7DE-7EDB66F617F1}"/>
            </c:ext>
          </c:extLst>
        </c:ser>
        <c:ser>
          <c:idx val="1"/>
          <c:order val="1"/>
          <c:tx>
            <c:strRef>
              <c:f>'T - % složení dle abs. VŠ oborů'!$A$13:$B$13</c:f>
              <c:strCache>
                <c:ptCount val="2"/>
                <c:pt idx="0">
                  <c:v>T - </c:v>
                </c:pt>
                <c:pt idx="1">
                  <c:v>26 - Elektrotechnika, telekomunikační a výpočetní technika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oborů'!$C$13:$BZ$13</c:f>
              <c:numCache>
                <c:formatCode>0.0%</c:formatCode>
                <c:ptCount val="76"/>
                <c:pt idx="0">
                  <c:v>7.2573044297832234E-2</c:v>
                </c:pt>
                <c:pt idx="1">
                  <c:v>7.4442863916548127E-2</c:v>
                </c:pt>
                <c:pt idx="2">
                  <c:v>7.3924050632911395E-2</c:v>
                </c:pt>
                <c:pt idx="3">
                  <c:v>8.2057322340007857E-2</c:v>
                </c:pt>
                <c:pt idx="4">
                  <c:v>8.2057322340007857E-2</c:v>
                </c:pt>
                <c:pt idx="5">
                  <c:v>8.5560430793777426E-2</c:v>
                </c:pt>
                <c:pt idx="6">
                  <c:v>8.7301587301587297E-2</c:v>
                </c:pt>
                <c:pt idx="7">
                  <c:v>7.4718743366588833E-2</c:v>
                </c:pt>
                <c:pt idx="8">
                  <c:v>8.5318319618882629E-2</c:v>
                </c:pt>
                <c:pt idx="9">
                  <c:v>6.1415846225972806E-2</c:v>
                </c:pt>
                <c:pt idx="10">
                  <c:v>5.1905387647831799E-2</c:v>
                </c:pt>
                <c:pt idx="11">
                  <c:v>4.6890588626538075E-2</c:v>
                </c:pt>
                <c:pt idx="12">
                  <c:v>5.020242914979757E-2</c:v>
                </c:pt>
                <c:pt idx="13">
                  <c:v>5.3319209039548024E-2</c:v>
                </c:pt>
                <c:pt idx="14">
                  <c:v>3.9918116683725691E-2</c:v>
                </c:pt>
                <c:pt idx="15">
                  <c:v>6.1068702290076333E-2</c:v>
                </c:pt>
                <c:pt idx="16">
                  <c:v>6.1269146608315096E-2</c:v>
                </c:pt>
                <c:pt idx="17">
                  <c:v>5.909797822706065E-2</c:v>
                </c:pt>
                <c:pt idx="18">
                  <c:v>4.3124491456468676E-2</c:v>
                </c:pt>
                <c:pt idx="19">
                  <c:v>5.7998129092609915E-2</c:v>
                </c:pt>
                <c:pt idx="20">
                  <c:v>4.0393013100436678E-2</c:v>
                </c:pt>
                <c:pt idx="21">
                  <c:v>6.2385800052205689E-2</c:v>
                </c:pt>
                <c:pt idx="22">
                  <c:v>3.6723163841807911E-2</c:v>
                </c:pt>
                <c:pt idx="23">
                  <c:v>4.984817813765182E-2</c:v>
                </c:pt>
                <c:pt idx="30">
                  <c:v>1.4465702286514233E-2</c:v>
                </c:pt>
                <c:pt idx="31">
                  <c:v>2.1824286513710128E-2</c:v>
                </c:pt>
                <c:pt idx="32">
                  <c:v>9.3663911845730027E-3</c:v>
                </c:pt>
                <c:pt idx="33">
                  <c:v>1.8962432915921288E-2</c:v>
                </c:pt>
                <c:pt idx="34">
                  <c:v>1.0353753235547885E-2</c:v>
                </c:pt>
                <c:pt idx="35">
                  <c:v>2.2592791823561054E-2</c:v>
                </c:pt>
                <c:pt idx="36">
                  <c:v>9.9875156054931337E-3</c:v>
                </c:pt>
                <c:pt idx="37">
                  <c:v>2.2020725388601035E-2</c:v>
                </c:pt>
                <c:pt idx="38">
                  <c:v>9.202453987730062E-3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4-49E1-A7DE-7EDB66F617F1}"/>
            </c:ext>
          </c:extLst>
        </c:ser>
        <c:ser>
          <c:idx val="8"/>
          <c:order val="2"/>
          <c:tx>
            <c:strRef>
              <c:f>'T - % složení dle abs. VŠ oborů'!$A$21:$B$21</c:f>
              <c:strCache>
                <c:ptCount val="2"/>
                <c:pt idx="0">
                  <c:v>T - </c:v>
                </c:pt>
                <c:pt idx="1">
                  <c:v>36 - Stavebnictví, geodézie a kartografie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oborů'!$C$21:$BZ$21</c:f>
              <c:numCache>
                <c:formatCode>0.0%</c:formatCode>
                <c:ptCount val="76"/>
                <c:pt idx="0">
                  <c:v>6.786050895381715E-2</c:v>
                </c:pt>
                <c:pt idx="1">
                  <c:v>5.6424845898530106E-2</c:v>
                </c:pt>
                <c:pt idx="2">
                  <c:v>7.0379746835443041E-2</c:v>
                </c:pt>
                <c:pt idx="3">
                  <c:v>6.0463290145268946E-2</c:v>
                </c:pt>
                <c:pt idx="4">
                  <c:v>6.0463290145268946E-2</c:v>
                </c:pt>
                <c:pt idx="5">
                  <c:v>5.5444754686876742E-2</c:v>
                </c:pt>
                <c:pt idx="6">
                  <c:v>6.8542568542568544E-2</c:v>
                </c:pt>
                <c:pt idx="7">
                  <c:v>4.5637868817660791E-2</c:v>
                </c:pt>
                <c:pt idx="8">
                  <c:v>5.5435253356431353E-2</c:v>
                </c:pt>
                <c:pt idx="9">
                  <c:v>3.7974683544303799E-2</c:v>
                </c:pt>
                <c:pt idx="10">
                  <c:v>5.1248357424441525E-2</c:v>
                </c:pt>
                <c:pt idx="11">
                  <c:v>2.760226139008979E-2</c:v>
                </c:pt>
                <c:pt idx="12">
                  <c:v>3.4008097165991902E-2</c:v>
                </c:pt>
                <c:pt idx="13">
                  <c:v>2.78954802259887E-2</c:v>
                </c:pt>
                <c:pt idx="14">
                  <c:v>4.4012282497441144E-2</c:v>
                </c:pt>
                <c:pt idx="15">
                  <c:v>3.5199321458863446E-2</c:v>
                </c:pt>
                <c:pt idx="16">
                  <c:v>3.5010940919037198E-2</c:v>
                </c:pt>
                <c:pt idx="17">
                  <c:v>2.8382581648522552E-2</c:v>
                </c:pt>
                <c:pt idx="18">
                  <c:v>5.4515866558177382E-2</c:v>
                </c:pt>
                <c:pt idx="19">
                  <c:v>2.1515434985968196E-2</c:v>
                </c:pt>
                <c:pt idx="20">
                  <c:v>6.5502183406113537E-2</c:v>
                </c:pt>
                <c:pt idx="21">
                  <c:v>2.2448446880709998E-2</c:v>
                </c:pt>
                <c:pt idx="22">
                  <c:v>0.1115819209039548</c:v>
                </c:pt>
                <c:pt idx="23">
                  <c:v>2.9352226720647773E-2</c:v>
                </c:pt>
                <c:pt idx="30">
                  <c:v>8.772748483434438E-2</c:v>
                </c:pt>
                <c:pt idx="31">
                  <c:v>2.0425293788472298E-2</c:v>
                </c:pt>
                <c:pt idx="32">
                  <c:v>7.6584022038567498E-2</c:v>
                </c:pt>
                <c:pt idx="33">
                  <c:v>2.5402504472271915E-2</c:v>
                </c:pt>
                <c:pt idx="34">
                  <c:v>6.0396893874029335E-2</c:v>
                </c:pt>
                <c:pt idx="35">
                  <c:v>1.7751479289940829E-2</c:v>
                </c:pt>
                <c:pt idx="36">
                  <c:v>6.4918851435705374E-2</c:v>
                </c:pt>
                <c:pt idx="37">
                  <c:v>1.4248704663212436E-2</c:v>
                </c:pt>
                <c:pt idx="38">
                  <c:v>4.6012269938650305E-2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294-49E1-A7DE-7EDB66F617F1}"/>
            </c:ext>
          </c:extLst>
        </c:ser>
        <c:ser>
          <c:idx val="7"/>
          <c:order val="3"/>
          <c:tx>
            <c:strRef>
              <c:f>'T - % složení dle abs. VŠ oborů'!$A$24:$B$24</c:f>
              <c:strCache>
                <c:ptCount val="2"/>
                <c:pt idx="0">
                  <c:v>T - </c:v>
                </c:pt>
                <c:pt idx="1">
                  <c:v>41 - Zemědělství a lesnictví 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oborů'!$C$24:$BZ$24</c:f>
              <c:numCache>
                <c:formatCode>0.0%</c:formatCode>
                <c:ptCount val="76"/>
                <c:pt idx="0">
                  <c:v>8.3883129123468431E-2</c:v>
                </c:pt>
                <c:pt idx="1">
                  <c:v>0.10052157420578474</c:v>
                </c:pt>
                <c:pt idx="2">
                  <c:v>9.1139240506329114E-2</c:v>
                </c:pt>
                <c:pt idx="3">
                  <c:v>8.6376128778955633E-2</c:v>
                </c:pt>
                <c:pt idx="4">
                  <c:v>8.6376128778955633E-2</c:v>
                </c:pt>
                <c:pt idx="5">
                  <c:v>8.0973274830474673E-2</c:v>
                </c:pt>
                <c:pt idx="6">
                  <c:v>6.5656565656565663E-2</c:v>
                </c:pt>
                <c:pt idx="7">
                  <c:v>6.8350668647845461E-2</c:v>
                </c:pt>
                <c:pt idx="8">
                  <c:v>6.3230835859679521E-2</c:v>
                </c:pt>
                <c:pt idx="9">
                  <c:v>7.0557899671823729E-2</c:v>
                </c:pt>
                <c:pt idx="10">
                  <c:v>6.5045992115637316E-2</c:v>
                </c:pt>
                <c:pt idx="11">
                  <c:v>6.8839374792151645E-2</c:v>
                </c:pt>
                <c:pt idx="12">
                  <c:v>5.6680161943319839E-2</c:v>
                </c:pt>
                <c:pt idx="13">
                  <c:v>6.9209039548022599E-2</c:v>
                </c:pt>
                <c:pt idx="14">
                  <c:v>6.6530194472876156E-2</c:v>
                </c:pt>
                <c:pt idx="15">
                  <c:v>6.6157760814249358E-2</c:v>
                </c:pt>
                <c:pt idx="16">
                  <c:v>5.798687089715536E-2</c:v>
                </c:pt>
                <c:pt idx="17">
                  <c:v>8.0870917573872478E-2</c:v>
                </c:pt>
                <c:pt idx="18">
                  <c:v>5.6956875508543531E-2</c:v>
                </c:pt>
                <c:pt idx="19">
                  <c:v>6.7976301839725597E-2</c:v>
                </c:pt>
                <c:pt idx="20">
                  <c:v>6.2772925764192133E-2</c:v>
                </c:pt>
                <c:pt idx="21">
                  <c:v>6.7084312190028708E-2</c:v>
                </c:pt>
                <c:pt idx="22">
                  <c:v>5.5555555555555552E-2</c:v>
                </c:pt>
                <c:pt idx="23">
                  <c:v>7.5404858299595146E-2</c:v>
                </c:pt>
                <c:pt idx="30">
                  <c:v>4.3397106859542699E-2</c:v>
                </c:pt>
                <c:pt idx="31">
                  <c:v>5.6799104644655846E-2</c:v>
                </c:pt>
                <c:pt idx="32">
                  <c:v>4.5179063360881545E-2</c:v>
                </c:pt>
                <c:pt idx="33">
                  <c:v>6.4042933810375666E-2</c:v>
                </c:pt>
                <c:pt idx="34">
                  <c:v>4.9180327868852458E-2</c:v>
                </c:pt>
                <c:pt idx="35">
                  <c:v>7.3157611619150076E-2</c:v>
                </c:pt>
                <c:pt idx="36">
                  <c:v>5.8676654182272157E-2</c:v>
                </c:pt>
                <c:pt idx="37">
                  <c:v>4.987046632124352E-2</c:v>
                </c:pt>
                <c:pt idx="38">
                  <c:v>4.2944785276073622E-2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4-49E1-A7DE-7EDB66F617F1}"/>
            </c:ext>
          </c:extLst>
        </c:ser>
        <c:ser>
          <c:idx val="3"/>
          <c:order val="4"/>
          <c:tx>
            <c:strRef>
              <c:f>'T - % složení dle abs. VŠ oborů'!$A$30:$B$30</c:f>
              <c:strCache>
                <c:ptCount val="2"/>
                <c:pt idx="0">
                  <c:v>T - </c:v>
                </c:pt>
                <c:pt idx="1">
                  <c:v>62 - Ekonomie 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oborů'!$C$30:$BZ$30</c:f>
              <c:numCache>
                <c:formatCode>0.0%</c:formatCode>
                <c:ptCount val="76"/>
                <c:pt idx="0">
                  <c:v>0.19745523091423187</c:v>
                </c:pt>
                <c:pt idx="1">
                  <c:v>0.22996680891417734</c:v>
                </c:pt>
                <c:pt idx="2">
                  <c:v>0.24455696202531646</c:v>
                </c:pt>
                <c:pt idx="3">
                  <c:v>0.25323910482921086</c:v>
                </c:pt>
                <c:pt idx="4">
                  <c:v>0.25323910482921086</c:v>
                </c:pt>
                <c:pt idx="5">
                  <c:v>0.25009972078181092</c:v>
                </c:pt>
                <c:pt idx="6">
                  <c:v>0.23953823953823955</c:v>
                </c:pt>
                <c:pt idx="7">
                  <c:v>0.25217575886223731</c:v>
                </c:pt>
                <c:pt idx="8">
                  <c:v>0.21567778258986575</c:v>
                </c:pt>
                <c:pt idx="9">
                  <c:v>0.26582278481012656</c:v>
                </c:pt>
                <c:pt idx="10">
                  <c:v>0.24047306176084099</c:v>
                </c:pt>
                <c:pt idx="11">
                  <c:v>0.26438310608579979</c:v>
                </c:pt>
                <c:pt idx="12">
                  <c:v>0.25425101214574897</c:v>
                </c:pt>
                <c:pt idx="13">
                  <c:v>0.26977401129943501</c:v>
                </c:pt>
                <c:pt idx="14">
                  <c:v>0.23439099283520984</c:v>
                </c:pt>
                <c:pt idx="15">
                  <c:v>0.26802374893977948</c:v>
                </c:pt>
                <c:pt idx="16">
                  <c:v>0.21663019693654267</c:v>
                </c:pt>
                <c:pt idx="17">
                  <c:v>0.26321928460342148</c:v>
                </c:pt>
                <c:pt idx="18">
                  <c:v>0.24328722538649308</c:v>
                </c:pt>
                <c:pt idx="19">
                  <c:v>0.27377611474898661</c:v>
                </c:pt>
                <c:pt idx="20">
                  <c:v>0.25655021834061137</c:v>
                </c:pt>
                <c:pt idx="21">
                  <c:v>0.25867919603236755</c:v>
                </c:pt>
                <c:pt idx="22">
                  <c:v>0.22598870056497175</c:v>
                </c:pt>
                <c:pt idx="23">
                  <c:v>0.271002024291498</c:v>
                </c:pt>
                <c:pt idx="30">
                  <c:v>0.2435837610825945</c:v>
                </c:pt>
                <c:pt idx="31">
                  <c:v>0.27588136541689984</c:v>
                </c:pt>
                <c:pt idx="32">
                  <c:v>0.25840220385674934</c:v>
                </c:pt>
                <c:pt idx="33">
                  <c:v>0.2658318425760286</c:v>
                </c:pt>
                <c:pt idx="34">
                  <c:v>0.25884383088869717</c:v>
                </c:pt>
                <c:pt idx="35">
                  <c:v>0.23292092522861754</c:v>
                </c:pt>
                <c:pt idx="36">
                  <c:v>0.23220973782771537</c:v>
                </c:pt>
                <c:pt idx="37">
                  <c:v>0.21696891191709844</c:v>
                </c:pt>
                <c:pt idx="38">
                  <c:v>0.23312883435582821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4-49E1-A7DE-7EDB66F617F1}"/>
            </c:ext>
          </c:extLst>
        </c:ser>
        <c:ser>
          <c:idx val="4"/>
          <c:order val="5"/>
          <c:tx>
            <c:strRef>
              <c:f>'T - % složení dle abs. VŠ oborů'!$A$32:$B$32</c:f>
              <c:strCache>
                <c:ptCount val="2"/>
                <c:pt idx="0">
                  <c:v>T - </c:v>
                </c:pt>
                <c:pt idx="1">
                  <c:v>67 - Politologie 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oborů'!$C$32:$BZ$32</c:f>
              <c:numCache>
                <c:formatCode>0.0%</c:formatCode>
                <c:ptCount val="76"/>
                <c:pt idx="0">
                  <c:v>4.7125353440150798E-3</c:v>
                </c:pt>
                <c:pt idx="1">
                  <c:v>5.6899004267425323E-3</c:v>
                </c:pt>
                <c:pt idx="2">
                  <c:v>6.0759493670886075E-3</c:v>
                </c:pt>
                <c:pt idx="3">
                  <c:v>9.0302316450726339E-3</c:v>
                </c:pt>
                <c:pt idx="4">
                  <c:v>9.0302316450726339E-3</c:v>
                </c:pt>
                <c:pt idx="5">
                  <c:v>9.3737534902273642E-3</c:v>
                </c:pt>
                <c:pt idx="6">
                  <c:v>9.74025974025974E-3</c:v>
                </c:pt>
                <c:pt idx="7">
                  <c:v>1.0401188707280832E-2</c:v>
                </c:pt>
                <c:pt idx="8">
                  <c:v>1.2559549588566478E-2</c:v>
                </c:pt>
                <c:pt idx="9">
                  <c:v>1.0782934833567745E-2</c:v>
                </c:pt>
                <c:pt idx="10">
                  <c:v>9.8554533508541393E-3</c:v>
                </c:pt>
                <c:pt idx="11">
                  <c:v>1.7292983039574328E-2</c:v>
                </c:pt>
                <c:pt idx="12">
                  <c:v>2.4291497975708502E-2</c:v>
                </c:pt>
                <c:pt idx="13">
                  <c:v>1.8008474576271187E-2</c:v>
                </c:pt>
                <c:pt idx="14">
                  <c:v>1.7400204708290685E-2</c:v>
                </c:pt>
                <c:pt idx="15">
                  <c:v>1.7387616624257845E-2</c:v>
                </c:pt>
                <c:pt idx="16">
                  <c:v>1.8599562363238512E-2</c:v>
                </c:pt>
                <c:pt idx="17">
                  <c:v>1.9828926905132192E-2</c:v>
                </c:pt>
                <c:pt idx="18">
                  <c:v>2.2782750203417412E-2</c:v>
                </c:pt>
                <c:pt idx="19">
                  <c:v>2.5880885562831305E-2</c:v>
                </c:pt>
                <c:pt idx="20">
                  <c:v>3.4934497816593885E-2</c:v>
                </c:pt>
                <c:pt idx="21">
                  <c:v>3.001827199164709E-2</c:v>
                </c:pt>
                <c:pt idx="22">
                  <c:v>3.2485875706214688E-2</c:v>
                </c:pt>
                <c:pt idx="23">
                  <c:v>3.6690283400809716E-2</c:v>
                </c:pt>
                <c:pt idx="30">
                  <c:v>5.1329911339244048E-2</c:v>
                </c:pt>
                <c:pt idx="31">
                  <c:v>4.4487968662562952E-2</c:v>
                </c:pt>
                <c:pt idx="32">
                  <c:v>6.9421487603305784E-2</c:v>
                </c:pt>
                <c:pt idx="33">
                  <c:v>5.9033989266547404E-2</c:v>
                </c:pt>
                <c:pt idx="34">
                  <c:v>6.9887834339948232E-2</c:v>
                </c:pt>
                <c:pt idx="35">
                  <c:v>5.9171597633136092E-2</c:v>
                </c:pt>
                <c:pt idx="36">
                  <c:v>6.3670411985018729E-2</c:v>
                </c:pt>
                <c:pt idx="37">
                  <c:v>5.6347150259067356E-2</c:v>
                </c:pt>
                <c:pt idx="38">
                  <c:v>7.5153374233128831E-2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4-49E1-A7DE-7EDB66F617F1}"/>
            </c:ext>
          </c:extLst>
        </c:ser>
        <c:ser>
          <c:idx val="6"/>
          <c:order val="6"/>
          <c:tx>
            <c:strRef>
              <c:f>'T - % složení dle abs. VŠ oborů'!$A$38:$B$38</c:f>
              <c:strCache>
                <c:ptCount val="2"/>
                <c:pt idx="0">
                  <c:v>T - </c:v>
                </c:pt>
                <c:pt idx="1">
                  <c:v>75 - Pedagogika, učitelství a sociální péče 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 - % složení dle abs. VŠ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'T - % složení dle abs. VŠ oborů'!$C$38:$BZ$38</c:f>
              <c:numCache>
                <c:formatCode>0.0%</c:formatCode>
                <c:ptCount val="76"/>
                <c:pt idx="0">
                  <c:v>0.13053722902921772</c:v>
                </c:pt>
                <c:pt idx="1">
                  <c:v>0.10431484115694642</c:v>
                </c:pt>
                <c:pt idx="2">
                  <c:v>0.11949367088607595</c:v>
                </c:pt>
                <c:pt idx="3">
                  <c:v>0.11857086768747546</c:v>
                </c:pt>
                <c:pt idx="4">
                  <c:v>0.11857086768747546</c:v>
                </c:pt>
                <c:pt idx="5">
                  <c:v>0.11587554846429995</c:v>
                </c:pt>
                <c:pt idx="6">
                  <c:v>0.11580086580086581</c:v>
                </c:pt>
                <c:pt idx="7">
                  <c:v>0.11271492252175759</c:v>
                </c:pt>
                <c:pt idx="8">
                  <c:v>0.14595062797747943</c:v>
                </c:pt>
                <c:pt idx="9">
                  <c:v>0.13056727613689639</c:v>
                </c:pt>
                <c:pt idx="10">
                  <c:v>0.16360052562417871</c:v>
                </c:pt>
                <c:pt idx="11">
                  <c:v>0.12969737279680746</c:v>
                </c:pt>
                <c:pt idx="12">
                  <c:v>0.17894736842105263</c:v>
                </c:pt>
                <c:pt idx="13">
                  <c:v>0.11793785310734463</c:v>
                </c:pt>
                <c:pt idx="14">
                  <c:v>0.1699078812691914</c:v>
                </c:pt>
                <c:pt idx="15">
                  <c:v>0.13061916878710772</c:v>
                </c:pt>
                <c:pt idx="16">
                  <c:v>0.16630196936542668</c:v>
                </c:pt>
                <c:pt idx="17">
                  <c:v>0.1411353032659409</c:v>
                </c:pt>
                <c:pt idx="18">
                  <c:v>0.15541090317331163</c:v>
                </c:pt>
                <c:pt idx="19">
                  <c:v>0.11849080137199876</c:v>
                </c:pt>
                <c:pt idx="20">
                  <c:v>0.12609170305676856</c:v>
                </c:pt>
                <c:pt idx="21">
                  <c:v>0.1096319498825372</c:v>
                </c:pt>
                <c:pt idx="22">
                  <c:v>0.13088512241054615</c:v>
                </c:pt>
                <c:pt idx="23">
                  <c:v>0.1014676113360324</c:v>
                </c:pt>
                <c:pt idx="30">
                  <c:v>0.10312645823611759</c:v>
                </c:pt>
                <c:pt idx="31">
                  <c:v>8.1421376608841634E-2</c:v>
                </c:pt>
                <c:pt idx="32">
                  <c:v>8.3195592286501377E-2</c:v>
                </c:pt>
                <c:pt idx="33">
                  <c:v>6.6547406082289803E-2</c:v>
                </c:pt>
                <c:pt idx="34">
                  <c:v>8.3692838654012086E-2</c:v>
                </c:pt>
                <c:pt idx="35">
                  <c:v>7.1543840774609999E-2</c:v>
                </c:pt>
                <c:pt idx="36">
                  <c:v>8.6142322097378279E-2</c:v>
                </c:pt>
                <c:pt idx="37">
                  <c:v>6.6709844559585493E-2</c:v>
                </c:pt>
                <c:pt idx="38">
                  <c:v>0.10122699386503067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4-49E1-A7DE-7EDB66F6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065007"/>
        <c:axId val="837072495"/>
      </c:scatterChart>
      <c:valAx>
        <c:axId val="837065007"/>
        <c:scaling>
          <c:orientation val="minMax"/>
          <c:max val="47848"/>
          <c:min val="367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072495"/>
        <c:crosses val="autoZero"/>
        <c:crossBetween val="midCat"/>
        <c:majorUnit val="182.625"/>
      </c:valAx>
      <c:valAx>
        <c:axId val="83707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37065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520017075599294"/>
          <c:w val="1"/>
          <c:h val="0.18479982924400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36602309888134E-2"/>
          <c:y val="2.8270367514777694E-2"/>
          <c:w val="0.95256955527948117"/>
          <c:h val="0.77717344892412743"/>
        </c:manualLayout>
      </c:layout>
      <c:scatterChart>
        <c:scatterStyle val="lineMarker"/>
        <c:varyColors val="0"/>
        <c:ser>
          <c:idx val="0"/>
          <c:order val="0"/>
          <c:tx>
            <c:v>R - Bc z evidence všech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vše'!$A$4:$A$200</c:f>
              <c:numCache>
                <c:formatCode>[$-405]mmmm\ yy;@</c:formatCode>
                <c:ptCount val="19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vše'!$M$4:$M$200</c:f>
              <c:numCache>
                <c:formatCode>#,##0</c:formatCode>
                <c:ptCount val="197"/>
                <c:pt idx="0">
                  <c:v>2027</c:v>
                </c:pt>
                <c:pt idx="1">
                  <c:v>1451</c:v>
                </c:pt>
                <c:pt idx="2">
                  <c:v>1199</c:v>
                </c:pt>
                <c:pt idx="3">
                  <c:v>1262</c:v>
                </c:pt>
                <c:pt idx="4">
                  <c:v>1349</c:v>
                </c:pt>
                <c:pt idx="5">
                  <c:v>1119</c:v>
                </c:pt>
                <c:pt idx="6">
                  <c:v>1042</c:v>
                </c:pt>
                <c:pt idx="7">
                  <c:v>1114</c:v>
                </c:pt>
                <c:pt idx="8">
                  <c:v>1336</c:v>
                </c:pt>
                <c:pt idx="9">
                  <c:v>1239</c:v>
                </c:pt>
                <c:pt idx="10">
                  <c:v>1199</c:v>
                </c:pt>
                <c:pt idx="11">
                  <c:v>1376</c:v>
                </c:pt>
                <c:pt idx="12">
                  <c:v>1565</c:v>
                </c:pt>
                <c:pt idx="13">
                  <c:v>1473</c:v>
                </c:pt>
                <c:pt idx="14">
                  <c:v>1457</c:v>
                </c:pt>
                <c:pt idx="15">
                  <c:v>1621</c:v>
                </c:pt>
                <c:pt idx="16">
                  <c:v>1840</c:v>
                </c:pt>
                <c:pt idx="17">
                  <c:v>1624</c:v>
                </c:pt>
                <c:pt idx="18">
                  <c:v>1642</c:v>
                </c:pt>
                <c:pt idx="19">
                  <c:v>1767</c:v>
                </c:pt>
                <c:pt idx="20">
                  <c:v>1953</c:v>
                </c:pt>
                <c:pt idx="21">
                  <c:v>1742</c:v>
                </c:pt>
                <c:pt idx="22">
                  <c:v>1695</c:v>
                </c:pt>
                <c:pt idx="23">
                  <c:v>1840</c:v>
                </c:pt>
                <c:pt idx="24">
                  <c:v>2143</c:v>
                </c:pt>
                <c:pt idx="25">
                  <c:v>1961</c:v>
                </c:pt>
                <c:pt idx="26">
                  <c:v>1898</c:v>
                </c:pt>
                <c:pt idx="27">
                  <c:v>2036</c:v>
                </c:pt>
                <c:pt idx="28">
                  <c:v>2239</c:v>
                </c:pt>
                <c:pt idx="29">
                  <c:v>1904</c:v>
                </c:pt>
                <c:pt idx="30">
                  <c:v>1746</c:v>
                </c:pt>
                <c:pt idx="31">
                  <c:v>1824</c:v>
                </c:pt>
                <c:pt idx="32">
                  <c:v>2190</c:v>
                </c:pt>
                <c:pt idx="33">
                  <c:v>1793</c:v>
                </c:pt>
                <c:pt idx="34">
                  <c:v>1790</c:v>
                </c:pt>
                <c:pt idx="35">
                  <c:v>1905</c:v>
                </c:pt>
                <c:pt idx="36">
                  <c:v>2498</c:v>
                </c:pt>
                <c:pt idx="37">
                  <c:v>2441</c:v>
                </c:pt>
                <c:pt idx="38">
                  <c:v>2844</c:v>
                </c:pt>
                <c:pt idx="39">
                  <c:v>3210</c:v>
                </c:pt>
                <c:pt idx="40">
                  <c:v>4252</c:v>
                </c:pt>
                <c:pt idx="41">
                  <c:v>4150</c:v>
                </c:pt>
                <c:pt idx="42">
                  <c:v>4247</c:v>
                </c:pt>
                <c:pt idx="43">
                  <c:v>4305</c:v>
                </c:pt>
                <c:pt idx="44">
                  <c:v>5433</c:v>
                </c:pt>
                <c:pt idx="45">
                  <c:v>5334</c:v>
                </c:pt>
                <c:pt idx="46">
                  <c:v>5128</c:v>
                </c:pt>
                <c:pt idx="47">
                  <c:v>5186</c:v>
                </c:pt>
                <c:pt idx="48">
                  <c:v>6311</c:v>
                </c:pt>
                <c:pt idx="49">
                  <c:v>6152</c:v>
                </c:pt>
                <c:pt idx="50">
                  <c:v>5800</c:v>
                </c:pt>
                <c:pt idx="51">
                  <c:v>5470</c:v>
                </c:pt>
                <c:pt idx="52">
                  <c:v>7014</c:v>
                </c:pt>
                <c:pt idx="53">
                  <c:v>6917</c:v>
                </c:pt>
                <c:pt idx="54">
                  <c:v>7338</c:v>
                </c:pt>
                <c:pt idx="55">
                  <c:v>7451</c:v>
                </c:pt>
                <c:pt idx="56">
                  <c:v>8715</c:v>
                </c:pt>
                <c:pt idx="57">
                  <c:v>8646</c:v>
                </c:pt>
                <c:pt idx="58">
                  <c:v>8575</c:v>
                </c:pt>
                <c:pt idx="59">
                  <c:v>8385</c:v>
                </c:pt>
                <c:pt idx="60">
                  <c:v>8104</c:v>
                </c:pt>
                <c:pt idx="61">
                  <c:v>8444</c:v>
                </c:pt>
                <c:pt idx="62">
                  <c:v>10008</c:v>
                </c:pt>
                <c:pt idx="63">
                  <c:v>10366</c:v>
                </c:pt>
                <c:pt idx="64">
                  <c:v>9363</c:v>
                </c:pt>
                <c:pt idx="65">
                  <c:v>9162</c:v>
                </c:pt>
                <c:pt idx="66">
                  <c:v>8619</c:v>
                </c:pt>
                <c:pt idx="67">
                  <c:v>8476</c:v>
                </c:pt>
                <c:pt idx="68">
                  <c:v>8334</c:v>
                </c:pt>
                <c:pt idx="69">
                  <c:v>8297</c:v>
                </c:pt>
                <c:pt idx="70">
                  <c:v>8191</c:v>
                </c:pt>
                <c:pt idx="71">
                  <c:v>7825</c:v>
                </c:pt>
                <c:pt idx="72">
                  <c:v>7529</c:v>
                </c:pt>
                <c:pt idx="73">
                  <c:v>7633</c:v>
                </c:pt>
                <c:pt idx="74">
                  <c:v>8996</c:v>
                </c:pt>
                <c:pt idx="75">
                  <c:v>9160</c:v>
                </c:pt>
                <c:pt idx="76">
                  <c:v>8351</c:v>
                </c:pt>
                <c:pt idx="77">
                  <c:v>8085</c:v>
                </c:pt>
                <c:pt idx="78">
                  <c:v>7876</c:v>
                </c:pt>
                <c:pt idx="79">
                  <c:v>7965</c:v>
                </c:pt>
                <c:pt idx="80">
                  <c:v>7917</c:v>
                </c:pt>
                <c:pt idx="81">
                  <c:v>7792</c:v>
                </c:pt>
                <c:pt idx="82">
                  <c:v>7597</c:v>
                </c:pt>
                <c:pt idx="83">
                  <c:v>7227</c:v>
                </c:pt>
                <c:pt idx="84">
                  <c:v>6978</c:v>
                </c:pt>
                <c:pt idx="85">
                  <c:v>7066</c:v>
                </c:pt>
                <c:pt idx="86">
                  <c:v>8196</c:v>
                </c:pt>
                <c:pt idx="87">
                  <c:v>8483</c:v>
                </c:pt>
                <c:pt idx="88">
                  <c:v>7328</c:v>
                </c:pt>
                <c:pt idx="89">
                  <c:v>6987</c:v>
                </c:pt>
                <c:pt idx="90">
                  <c:v>6678</c:v>
                </c:pt>
                <c:pt idx="91">
                  <c:v>6613</c:v>
                </c:pt>
                <c:pt idx="92">
                  <c:v>6503</c:v>
                </c:pt>
                <c:pt idx="93">
                  <c:v>6302</c:v>
                </c:pt>
                <c:pt idx="94">
                  <c:v>5943</c:v>
                </c:pt>
                <c:pt idx="95">
                  <c:v>5595</c:v>
                </c:pt>
                <c:pt idx="96">
                  <c:v>5395</c:v>
                </c:pt>
                <c:pt idx="97">
                  <c:v>5409</c:v>
                </c:pt>
                <c:pt idx="98">
                  <c:v>6314</c:v>
                </c:pt>
                <c:pt idx="99">
                  <c:v>6422</c:v>
                </c:pt>
                <c:pt idx="100">
                  <c:v>5431</c:v>
                </c:pt>
                <c:pt idx="101">
                  <c:v>5249</c:v>
                </c:pt>
                <c:pt idx="102">
                  <c:v>4946</c:v>
                </c:pt>
                <c:pt idx="103">
                  <c:v>4849</c:v>
                </c:pt>
                <c:pt idx="104">
                  <c:v>4730</c:v>
                </c:pt>
                <c:pt idx="105">
                  <c:v>4606</c:v>
                </c:pt>
                <c:pt idx="106">
                  <c:v>4517</c:v>
                </c:pt>
                <c:pt idx="107">
                  <c:v>4278</c:v>
                </c:pt>
                <c:pt idx="108">
                  <c:v>4106</c:v>
                </c:pt>
                <c:pt idx="109">
                  <c:v>4184</c:v>
                </c:pt>
                <c:pt idx="110">
                  <c:v>4986</c:v>
                </c:pt>
                <c:pt idx="111">
                  <c:v>5318</c:v>
                </c:pt>
                <c:pt idx="112">
                  <c:v>4704</c:v>
                </c:pt>
                <c:pt idx="113">
                  <c:v>4415</c:v>
                </c:pt>
                <c:pt idx="114">
                  <c:v>4183</c:v>
                </c:pt>
                <c:pt idx="115">
                  <c:v>4306</c:v>
                </c:pt>
                <c:pt idx="116">
                  <c:v>4383</c:v>
                </c:pt>
                <c:pt idx="117">
                  <c:v>4267</c:v>
                </c:pt>
                <c:pt idx="118">
                  <c:v>4152</c:v>
                </c:pt>
                <c:pt idx="119">
                  <c:v>4037</c:v>
                </c:pt>
                <c:pt idx="120">
                  <c:v>3931</c:v>
                </c:pt>
                <c:pt idx="121">
                  <c:v>4007</c:v>
                </c:pt>
                <c:pt idx="122">
                  <c:v>4909</c:v>
                </c:pt>
                <c:pt idx="123">
                  <c:v>5049</c:v>
                </c:pt>
                <c:pt idx="124">
                  <c:v>4396</c:v>
                </c:pt>
                <c:pt idx="125">
                  <c:v>4105</c:v>
                </c:pt>
                <c:pt idx="126">
                  <c:v>3996</c:v>
                </c:pt>
                <c:pt idx="127">
                  <c:v>4173</c:v>
                </c:pt>
                <c:pt idx="128">
                  <c:v>4211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A4-4D80-971E-C1CE6361254C}"/>
            </c:ext>
          </c:extLst>
        </c:ser>
        <c:ser>
          <c:idx val="1"/>
          <c:order val="1"/>
          <c:tx>
            <c:v>R - Bc z evidence absolventů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'Nezam. absolventů VŠ dle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'Nezam. absolventů VŠ dle oborů'!$C$48:$BZ$48</c:f>
              <c:numCache>
                <c:formatCode>General</c:formatCode>
                <c:ptCount val="76"/>
                <c:pt idx="0">
                  <c:v>403</c:v>
                </c:pt>
                <c:pt idx="1">
                  <c:v>668</c:v>
                </c:pt>
                <c:pt idx="2">
                  <c:v>405</c:v>
                </c:pt>
                <c:pt idx="3">
                  <c:v>781</c:v>
                </c:pt>
                <c:pt idx="4">
                  <c:v>552</c:v>
                </c:pt>
                <c:pt idx="5">
                  <c:v>865</c:v>
                </c:pt>
                <c:pt idx="6">
                  <c:v>663</c:v>
                </c:pt>
                <c:pt idx="7">
                  <c:v>908</c:v>
                </c:pt>
                <c:pt idx="8">
                  <c:v>691</c:v>
                </c:pt>
                <c:pt idx="9">
                  <c:v>940</c:v>
                </c:pt>
                <c:pt idx="10">
                  <c:v>598</c:v>
                </c:pt>
                <c:pt idx="11">
                  <c:v>969</c:v>
                </c:pt>
                <c:pt idx="12">
                  <c:v>718</c:v>
                </c:pt>
                <c:pt idx="13" formatCode="#,##0">
                  <c:v>1011</c:v>
                </c:pt>
                <c:pt idx="14">
                  <c:v>657</c:v>
                </c:pt>
                <c:pt idx="15">
                  <c:v>935</c:v>
                </c:pt>
                <c:pt idx="16">
                  <c:v>581</c:v>
                </c:pt>
                <c:pt idx="17">
                  <c:v>968</c:v>
                </c:pt>
                <c:pt idx="18">
                  <c:v>862</c:v>
                </c:pt>
                <c:pt idx="19" formatCode="#,##0">
                  <c:v>1348</c:v>
                </c:pt>
                <c:pt idx="20" formatCode="#,##0">
                  <c:v>1285</c:v>
                </c:pt>
                <c:pt idx="21" formatCode="#,##0">
                  <c:v>1898</c:v>
                </c:pt>
                <c:pt idx="22" formatCode="#,##0">
                  <c:v>1617</c:v>
                </c:pt>
                <c:pt idx="23" formatCode="#,##0">
                  <c:v>2224</c:v>
                </c:pt>
                <c:pt idx="30" formatCode="#,##0">
                  <c:v>2115</c:v>
                </c:pt>
                <c:pt idx="31" formatCode="#,##0">
                  <c:v>2369</c:v>
                </c:pt>
                <c:pt idx="32" formatCode="#,##0">
                  <c:v>1816</c:v>
                </c:pt>
                <c:pt idx="33" formatCode="#,##0">
                  <c:v>1814</c:v>
                </c:pt>
                <c:pt idx="34" formatCode="#,##0">
                  <c:v>1063</c:v>
                </c:pt>
                <c:pt idx="35" formatCode="#,##0">
                  <c:v>1018</c:v>
                </c:pt>
                <c:pt idx="36">
                  <c:v>697</c:v>
                </c:pt>
                <c:pt idx="37">
                  <c:v>819</c:v>
                </c:pt>
                <c:pt idx="38" formatCode="0">
                  <c:v>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A4-4D80-971E-C1CE6361254C}"/>
            </c:ext>
          </c:extLst>
        </c:ser>
        <c:ser>
          <c:idx val="2"/>
          <c:order val="2"/>
          <c:tx>
            <c:v>T - VŠ z evidence všech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vše'!$A$4:$A$200</c:f>
              <c:numCache>
                <c:formatCode>[$-405]mmmm\ yy;@</c:formatCode>
                <c:ptCount val="19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vše'!$N$4:$N$200</c:f>
              <c:numCache>
                <c:formatCode>#,##0</c:formatCode>
                <c:ptCount val="197"/>
                <c:pt idx="0">
                  <c:v>13880</c:v>
                </c:pt>
                <c:pt idx="1">
                  <c:v>12158</c:v>
                </c:pt>
                <c:pt idx="2">
                  <c:v>11680</c:v>
                </c:pt>
                <c:pt idx="3">
                  <c:v>13370</c:v>
                </c:pt>
                <c:pt idx="4">
                  <c:v>13509</c:v>
                </c:pt>
                <c:pt idx="5">
                  <c:v>11780</c:v>
                </c:pt>
                <c:pt idx="6">
                  <c:v>10898</c:v>
                </c:pt>
                <c:pt idx="7">
                  <c:v>12134</c:v>
                </c:pt>
                <c:pt idx="8">
                  <c:v>13150</c:v>
                </c:pt>
                <c:pt idx="9">
                  <c:v>12851</c:v>
                </c:pt>
                <c:pt idx="10">
                  <c:v>12266</c:v>
                </c:pt>
                <c:pt idx="11">
                  <c:v>13724</c:v>
                </c:pt>
                <c:pt idx="12">
                  <c:v>15290</c:v>
                </c:pt>
                <c:pt idx="13">
                  <c:v>14275</c:v>
                </c:pt>
                <c:pt idx="14">
                  <c:v>13580</c:v>
                </c:pt>
                <c:pt idx="15">
                  <c:v>15317</c:v>
                </c:pt>
                <c:pt idx="16">
                  <c:v>16414</c:v>
                </c:pt>
                <c:pt idx="17">
                  <c:v>15042</c:v>
                </c:pt>
                <c:pt idx="18">
                  <c:v>14946</c:v>
                </c:pt>
                <c:pt idx="19">
                  <c:v>16160</c:v>
                </c:pt>
                <c:pt idx="20">
                  <c:v>17094</c:v>
                </c:pt>
                <c:pt idx="21">
                  <c:v>15590</c:v>
                </c:pt>
                <c:pt idx="22">
                  <c:v>14390</c:v>
                </c:pt>
                <c:pt idx="23">
                  <c:v>14991</c:v>
                </c:pt>
                <c:pt idx="24">
                  <c:v>16030</c:v>
                </c:pt>
                <c:pt idx="25">
                  <c:v>14734</c:v>
                </c:pt>
                <c:pt idx="26">
                  <c:v>13649</c:v>
                </c:pt>
                <c:pt idx="27">
                  <c:v>13987</c:v>
                </c:pt>
                <c:pt idx="28">
                  <c:v>14955</c:v>
                </c:pt>
                <c:pt idx="29">
                  <c:v>13255</c:v>
                </c:pt>
                <c:pt idx="30">
                  <c:v>12162</c:v>
                </c:pt>
                <c:pt idx="31">
                  <c:v>12212</c:v>
                </c:pt>
                <c:pt idx="32">
                  <c:v>13463</c:v>
                </c:pt>
                <c:pt idx="33">
                  <c:v>11810</c:v>
                </c:pt>
                <c:pt idx="34">
                  <c:v>11096</c:v>
                </c:pt>
                <c:pt idx="35">
                  <c:v>11420</c:v>
                </c:pt>
                <c:pt idx="36">
                  <c:v>13461</c:v>
                </c:pt>
                <c:pt idx="37">
                  <c:v>13156</c:v>
                </c:pt>
                <c:pt idx="38">
                  <c:v>14629</c:v>
                </c:pt>
                <c:pt idx="39">
                  <c:v>17114</c:v>
                </c:pt>
                <c:pt idx="40">
                  <c:v>20778</c:v>
                </c:pt>
                <c:pt idx="41">
                  <c:v>20420</c:v>
                </c:pt>
                <c:pt idx="42">
                  <c:v>19938</c:v>
                </c:pt>
                <c:pt idx="43">
                  <c:v>19954</c:v>
                </c:pt>
                <c:pt idx="44">
                  <c:v>22539</c:v>
                </c:pt>
                <c:pt idx="45">
                  <c:v>22699</c:v>
                </c:pt>
                <c:pt idx="46">
                  <c:v>21251</c:v>
                </c:pt>
                <c:pt idx="47">
                  <c:v>21028</c:v>
                </c:pt>
                <c:pt idx="48">
                  <c:v>23013</c:v>
                </c:pt>
                <c:pt idx="49">
                  <c:v>21774</c:v>
                </c:pt>
                <c:pt idx="50">
                  <c:v>21468</c:v>
                </c:pt>
                <c:pt idx="51">
                  <c:v>21654</c:v>
                </c:pt>
                <c:pt idx="52">
                  <c:v>24405</c:v>
                </c:pt>
                <c:pt idx="53">
                  <c:v>23724</c:v>
                </c:pt>
                <c:pt idx="54">
                  <c:v>24219</c:v>
                </c:pt>
                <c:pt idx="55">
                  <c:v>24712</c:v>
                </c:pt>
                <c:pt idx="56">
                  <c:v>27966</c:v>
                </c:pt>
                <c:pt idx="57">
                  <c:v>27373</c:v>
                </c:pt>
                <c:pt idx="58">
                  <c:v>26176</c:v>
                </c:pt>
                <c:pt idx="59">
                  <c:v>25335</c:v>
                </c:pt>
                <c:pt idx="60">
                  <c:v>24675</c:v>
                </c:pt>
                <c:pt idx="61">
                  <c:v>25676</c:v>
                </c:pt>
                <c:pt idx="62">
                  <c:v>30186</c:v>
                </c:pt>
                <c:pt idx="63">
                  <c:v>30005</c:v>
                </c:pt>
                <c:pt idx="64">
                  <c:v>26976</c:v>
                </c:pt>
                <c:pt idx="65">
                  <c:v>25931</c:v>
                </c:pt>
                <c:pt idx="66">
                  <c:v>25198</c:v>
                </c:pt>
                <c:pt idx="67">
                  <c:v>25118</c:v>
                </c:pt>
                <c:pt idx="68">
                  <c:v>25037</c:v>
                </c:pt>
                <c:pt idx="69">
                  <c:v>24601</c:v>
                </c:pt>
                <c:pt idx="70">
                  <c:v>23905</c:v>
                </c:pt>
                <c:pt idx="71">
                  <c:v>23064</c:v>
                </c:pt>
                <c:pt idx="72">
                  <c:v>22037</c:v>
                </c:pt>
                <c:pt idx="73">
                  <c:v>22524</c:v>
                </c:pt>
                <c:pt idx="74">
                  <c:v>27242</c:v>
                </c:pt>
                <c:pt idx="75">
                  <c:v>27044</c:v>
                </c:pt>
                <c:pt idx="76">
                  <c:v>24098</c:v>
                </c:pt>
                <c:pt idx="77">
                  <c:v>22919</c:v>
                </c:pt>
                <c:pt idx="78">
                  <c:v>22191</c:v>
                </c:pt>
                <c:pt idx="79">
                  <c:v>22412</c:v>
                </c:pt>
                <c:pt idx="80">
                  <c:v>22456</c:v>
                </c:pt>
                <c:pt idx="81">
                  <c:v>22093</c:v>
                </c:pt>
                <c:pt idx="82">
                  <c:v>21317</c:v>
                </c:pt>
                <c:pt idx="83">
                  <c:v>20446</c:v>
                </c:pt>
                <c:pt idx="84">
                  <c:v>19816</c:v>
                </c:pt>
                <c:pt idx="85">
                  <c:v>20457</c:v>
                </c:pt>
                <c:pt idx="86">
                  <c:v>24575</c:v>
                </c:pt>
                <c:pt idx="87">
                  <c:v>24309</c:v>
                </c:pt>
                <c:pt idx="88">
                  <c:v>21219</c:v>
                </c:pt>
                <c:pt idx="89">
                  <c:v>20206</c:v>
                </c:pt>
                <c:pt idx="90">
                  <c:v>19216</c:v>
                </c:pt>
                <c:pt idx="91">
                  <c:v>19177</c:v>
                </c:pt>
                <c:pt idx="92">
                  <c:v>18777</c:v>
                </c:pt>
                <c:pt idx="93">
                  <c:v>18176</c:v>
                </c:pt>
                <c:pt idx="94">
                  <c:v>17334</c:v>
                </c:pt>
                <c:pt idx="95">
                  <c:v>16555</c:v>
                </c:pt>
                <c:pt idx="96">
                  <c:v>16068</c:v>
                </c:pt>
                <c:pt idx="97">
                  <c:v>16658</c:v>
                </c:pt>
                <c:pt idx="98">
                  <c:v>19572</c:v>
                </c:pt>
                <c:pt idx="99">
                  <c:v>19345</c:v>
                </c:pt>
                <c:pt idx="100">
                  <c:v>16612</c:v>
                </c:pt>
                <c:pt idx="101">
                  <c:v>15464</c:v>
                </c:pt>
                <c:pt idx="102">
                  <c:v>14658</c:v>
                </c:pt>
                <c:pt idx="103">
                  <c:v>14552</c:v>
                </c:pt>
                <c:pt idx="104">
                  <c:v>14407</c:v>
                </c:pt>
                <c:pt idx="105">
                  <c:v>13924</c:v>
                </c:pt>
                <c:pt idx="106">
                  <c:v>13348</c:v>
                </c:pt>
                <c:pt idx="107">
                  <c:v>12878</c:v>
                </c:pt>
                <c:pt idx="108">
                  <c:v>12663</c:v>
                </c:pt>
                <c:pt idx="109">
                  <c:v>13304</c:v>
                </c:pt>
                <c:pt idx="110">
                  <c:v>16024</c:v>
                </c:pt>
                <c:pt idx="111">
                  <c:v>16226</c:v>
                </c:pt>
                <c:pt idx="112">
                  <c:v>14119</c:v>
                </c:pt>
                <c:pt idx="113">
                  <c:v>13370</c:v>
                </c:pt>
                <c:pt idx="114">
                  <c:v>12982</c:v>
                </c:pt>
                <c:pt idx="115">
                  <c:v>13124</c:v>
                </c:pt>
                <c:pt idx="116">
                  <c:v>13350</c:v>
                </c:pt>
                <c:pt idx="117">
                  <c:v>12988</c:v>
                </c:pt>
                <c:pt idx="118">
                  <c:v>12499</c:v>
                </c:pt>
                <c:pt idx="119">
                  <c:v>12005</c:v>
                </c:pt>
                <c:pt idx="120">
                  <c:v>11950</c:v>
                </c:pt>
                <c:pt idx="121">
                  <c:v>12512</c:v>
                </c:pt>
                <c:pt idx="122">
                  <c:v>15199</c:v>
                </c:pt>
                <c:pt idx="123">
                  <c:v>15277</c:v>
                </c:pt>
                <c:pt idx="124">
                  <c:v>13264</c:v>
                </c:pt>
                <c:pt idx="125">
                  <c:v>12581</c:v>
                </c:pt>
                <c:pt idx="126">
                  <c:v>12288</c:v>
                </c:pt>
                <c:pt idx="127">
                  <c:v>12605</c:v>
                </c:pt>
                <c:pt idx="128">
                  <c:v>12733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A4-4D80-971E-C1CE6361254C}"/>
            </c:ext>
          </c:extLst>
        </c:ser>
        <c:ser>
          <c:idx val="3"/>
          <c:order val="3"/>
          <c:tx>
            <c:v>T - VŠ z evidence absolventů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'Nezam. absolventů VŠ dle oborů'!$C$52:$BZ$52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'Nezam. absolventů VŠ dle oborů'!$C$98:$BZ$98</c:f>
              <c:numCache>
                <c:formatCode>#,##0</c:formatCode>
                <c:ptCount val="76"/>
                <c:pt idx="0">
                  <c:v>2122</c:v>
                </c:pt>
                <c:pt idx="1">
                  <c:v>4218</c:v>
                </c:pt>
                <c:pt idx="2">
                  <c:v>1975</c:v>
                </c:pt>
                <c:pt idx="3">
                  <c:v>2547</c:v>
                </c:pt>
                <c:pt idx="4">
                  <c:v>2547</c:v>
                </c:pt>
                <c:pt idx="5">
                  <c:v>5014</c:v>
                </c:pt>
                <c:pt idx="6">
                  <c:v>2772</c:v>
                </c:pt>
                <c:pt idx="7">
                  <c:v>4711</c:v>
                </c:pt>
                <c:pt idx="8">
                  <c:v>2309</c:v>
                </c:pt>
                <c:pt idx="9">
                  <c:v>4266</c:v>
                </c:pt>
                <c:pt idx="10">
                  <c:v>1522</c:v>
                </c:pt>
                <c:pt idx="11">
                  <c:v>3007</c:v>
                </c:pt>
                <c:pt idx="12">
                  <c:v>1235</c:v>
                </c:pt>
                <c:pt idx="13">
                  <c:v>2832</c:v>
                </c:pt>
                <c:pt idx="14">
                  <c:v>977</c:v>
                </c:pt>
                <c:pt idx="15">
                  <c:v>2358</c:v>
                </c:pt>
                <c:pt idx="16">
                  <c:v>914</c:v>
                </c:pt>
                <c:pt idx="17">
                  <c:v>2572</c:v>
                </c:pt>
                <c:pt idx="18">
                  <c:v>1229</c:v>
                </c:pt>
                <c:pt idx="19">
                  <c:v>3207</c:v>
                </c:pt>
                <c:pt idx="20">
                  <c:v>1832</c:v>
                </c:pt>
                <c:pt idx="21">
                  <c:v>3831</c:v>
                </c:pt>
                <c:pt idx="22">
                  <c:v>2124</c:v>
                </c:pt>
                <c:pt idx="23">
                  <c:v>3952</c:v>
                </c:pt>
                <c:pt idx="30">
                  <c:v>2143</c:v>
                </c:pt>
                <c:pt idx="31">
                  <c:v>3574</c:v>
                </c:pt>
                <c:pt idx="32">
                  <c:v>1815</c:v>
                </c:pt>
                <c:pt idx="33">
                  <c:v>2795</c:v>
                </c:pt>
                <c:pt idx="34">
                  <c:v>1159</c:v>
                </c:pt>
                <c:pt idx="35">
                  <c:v>1859</c:v>
                </c:pt>
                <c:pt idx="36">
                  <c:v>801</c:v>
                </c:pt>
                <c:pt idx="37">
                  <c:v>1544</c:v>
                </c:pt>
                <c:pt idx="38">
                  <c:v>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A4-4D80-971E-C1CE6361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52576"/>
        <c:axId val="111660480"/>
      </c:scatterChart>
      <c:valAx>
        <c:axId val="111652576"/>
        <c:scaling>
          <c:orientation val="minMax"/>
          <c:max val="47849"/>
          <c:min val="3652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660480"/>
        <c:crosses val="autoZero"/>
        <c:crossBetween val="midCat"/>
        <c:majorUnit val="182.625"/>
      </c:valAx>
      <c:valAx>
        <c:axId val="11166048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652576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779481874142493E-4"/>
          <c:y val="0.9473052086685001"/>
          <c:w val="0.99871640132574668"/>
          <c:h val="5.2694791331499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36602309888134E-2"/>
          <c:y val="2.8270367514777694E-2"/>
          <c:w val="0.95256955527948117"/>
          <c:h val="0.77717344892412743"/>
        </c:manualLayout>
      </c:layout>
      <c:scatterChart>
        <c:scatterStyle val="lineMarker"/>
        <c:varyColors val="0"/>
        <c:ser>
          <c:idx val="0"/>
          <c:order val="0"/>
          <c:tx>
            <c:v>R - Bc z evidence všech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vše'!$A$4:$A$200</c:f>
              <c:numCache>
                <c:formatCode>[$-405]mmmm\ yy;@</c:formatCode>
                <c:ptCount val="19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vše'!$M$4:$M$200</c:f>
              <c:numCache>
                <c:formatCode>#,##0</c:formatCode>
                <c:ptCount val="197"/>
                <c:pt idx="0">
                  <c:v>2027</c:v>
                </c:pt>
                <c:pt idx="1">
                  <c:v>1451</c:v>
                </c:pt>
                <c:pt idx="2">
                  <c:v>1199</c:v>
                </c:pt>
                <c:pt idx="3">
                  <c:v>1262</c:v>
                </c:pt>
                <c:pt idx="4">
                  <c:v>1349</c:v>
                </c:pt>
                <c:pt idx="5">
                  <c:v>1119</c:v>
                </c:pt>
                <c:pt idx="6">
                  <c:v>1042</c:v>
                </c:pt>
                <c:pt idx="7">
                  <c:v>1114</c:v>
                </c:pt>
                <c:pt idx="8">
                  <c:v>1336</c:v>
                </c:pt>
                <c:pt idx="9">
                  <c:v>1239</c:v>
                </c:pt>
                <c:pt idx="10">
                  <c:v>1199</c:v>
                </c:pt>
                <c:pt idx="11">
                  <c:v>1376</c:v>
                </c:pt>
                <c:pt idx="12">
                  <c:v>1565</c:v>
                </c:pt>
                <c:pt idx="13">
                  <c:v>1473</c:v>
                </c:pt>
                <c:pt idx="14">
                  <c:v>1457</c:v>
                </c:pt>
                <c:pt idx="15">
                  <c:v>1621</c:v>
                </c:pt>
                <c:pt idx="16">
                  <c:v>1840</c:v>
                </c:pt>
                <c:pt idx="17">
                  <c:v>1624</c:v>
                </c:pt>
                <c:pt idx="18">
                  <c:v>1642</c:v>
                </c:pt>
                <c:pt idx="19">
                  <c:v>1767</c:v>
                </c:pt>
                <c:pt idx="20">
                  <c:v>1953</c:v>
                </c:pt>
                <c:pt idx="21">
                  <c:v>1742</c:v>
                </c:pt>
                <c:pt idx="22">
                  <c:v>1695</c:v>
                </c:pt>
                <c:pt idx="23">
                  <c:v>1840</c:v>
                </c:pt>
                <c:pt idx="24">
                  <c:v>2143</c:v>
                </c:pt>
                <c:pt idx="25">
                  <c:v>1961</c:v>
                </c:pt>
                <c:pt idx="26">
                  <c:v>1898</c:v>
                </c:pt>
                <c:pt idx="27">
                  <c:v>2036</c:v>
                </c:pt>
                <c:pt idx="28">
                  <c:v>2239</c:v>
                </c:pt>
                <c:pt idx="29">
                  <c:v>1904</c:v>
                </c:pt>
                <c:pt idx="30">
                  <c:v>1746</c:v>
                </c:pt>
                <c:pt idx="31">
                  <c:v>1824</c:v>
                </c:pt>
                <c:pt idx="32">
                  <c:v>2190</c:v>
                </c:pt>
                <c:pt idx="33">
                  <c:v>1793</c:v>
                </c:pt>
                <c:pt idx="34">
                  <c:v>1790</c:v>
                </c:pt>
                <c:pt idx="35">
                  <c:v>1905</c:v>
                </c:pt>
                <c:pt idx="36">
                  <c:v>2498</c:v>
                </c:pt>
                <c:pt idx="37">
                  <c:v>2441</c:v>
                </c:pt>
                <c:pt idx="38">
                  <c:v>2844</c:v>
                </c:pt>
                <c:pt idx="39">
                  <c:v>3210</c:v>
                </c:pt>
                <c:pt idx="40">
                  <c:v>4252</c:v>
                </c:pt>
                <c:pt idx="41">
                  <c:v>4150</c:v>
                </c:pt>
                <c:pt idx="42">
                  <c:v>4247</c:v>
                </c:pt>
                <c:pt idx="43">
                  <c:v>4305</c:v>
                </c:pt>
                <c:pt idx="44">
                  <c:v>5433</c:v>
                </c:pt>
                <c:pt idx="45">
                  <c:v>5334</c:v>
                </c:pt>
                <c:pt idx="46">
                  <c:v>5128</c:v>
                </c:pt>
                <c:pt idx="47">
                  <c:v>5186</c:v>
                </c:pt>
                <c:pt idx="48">
                  <c:v>6311</c:v>
                </c:pt>
                <c:pt idx="49">
                  <c:v>6152</c:v>
                </c:pt>
                <c:pt idx="50">
                  <c:v>5800</c:v>
                </c:pt>
                <c:pt idx="51">
                  <c:v>5470</c:v>
                </c:pt>
                <c:pt idx="52">
                  <c:v>7014</c:v>
                </c:pt>
                <c:pt idx="53">
                  <c:v>6917</c:v>
                </c:pt>
                <c:pt idx="54">
                  <c:v>7338</c:v>
                </c:pt>
                <c:pt idx="55">
                  <c:v>7451</c:v>
                </c:pt>
                <c:pt idx="56">
                  <c:v>8715</c:v>
                </c:pt>
                <c:pt idx="57">
                  <c:v>8646</c:v>
                </c:pt>
                <c:pt idx="58">
                  <c:v>8575</c:v>
                </c:pt>
                <c:pt idx="59">
                  <c:v>8385</c:v>
                </c:pt>
                <c:pt idx="60">
                  <c:v>8104</c:v>
                </c:pt>
                <c:pt idx="61">
                  <c:v>8444</c:v>
                </c:pt>
                <c:pt idx="62">
                  <c:v>10008</c:v>
                </c:pt>
                <c:pt idx="63">
                  <c:v>10366</c:v>
                </c:pt>
                <c:pt idx="64">
                  <c:v>9363</c:v>
                </c:pt>
                <c:pt idx="65">
                  <c:v>9162</c:v>
                </c:pt>
                <c:pt idx="66">
                  <c:v>8619</c:v>
                </c:pt>
                <c:pt idx="67">
                  <c:v>8476</c:v>
                </c:pt>
                <c:pt idx="68">
                  <c:v>8334</c:v>
                </c:pt>
                <c:pt idx="69">
                  <c:v>8297</c:v>
                </c:pt>
                <c:pt idx="70">
                  <c:v>8191</c:v>
                </c:pt>
                <c:pt idx="71">
                  <c:v>7825</c:v>
                </c:pt>
                <c:pt idx="72">
                  <c:v>7529</c:v>
                </c:pt>
                <c:pt idx="73">
                  <c:v>7633</c:v>
                </c:pt>
                <c:pt idx="74">
                  <c:v>8996</c:v>
                </c:pt>
                <c:pt idx="75">
                  <c:v>9160</c:v>
                </c:pt>
                <c:pt idx="76">
                  <c:v>8351</c:v>
                </c:pt>
                <c:pt idx="77">
                  <c:v>8085</c:v>
                </c:pt>
                <c:pt idx="78">
                  <c:v>7876</c:v>
                </c:pt>
                <c:pt idx="79">
                  <c:v>7965</c:v>
                </c:pt>
                <c:pt idx="80">
                  <c:v>7917</c:v>
                </c:pt>
                <c:pt idx="81">
                  <c:v>7792</c:v>
                </c:pt>
                <c:pt idx="82">
                  <c:v>7597</c:v>
                </c:pt>
                <c:pt idx="83">
                  <c:v>7227</c:v>
                </c:pt>
                <c:pt idx="84">
                  <c:v>6978</c:v>
                </c:pt>
                <c:pt idx="85">
                  <c:v>7066</c:v>
                </c:pt>
                <c:pt idx="86">
                  <c:v>8196</c:v>
                </c:pt>
                <c:pt idx="87">
                  <c:v>8483</c:v>
                </c:pt>
                <c:pt idx="88">
                  <c:v>7328</c:v>
                </c:pt>
                <c:pt idx="89">
                  <c:v>6987</c:v>
                </c:pt>
                <c:pt idx="90">
                  <c:v>6678</c:v>
                </c:pt>
                <c:pt idx="91">
                  <c:v>6613</c:v>
                </c:pt>
                <c:pt idx="92">
                  <c:v>6503</c:v>
                </c:pt>
                <c:pt idx="93">
                  <c:v>6302</c:v>
                </c:pt>
                <c:pt idx="94">
                  <c:v>5943</c:v>
                </c:pt>
                <c:pt idx="95">
                  <c:v>5595</c:v>
                </c:pt>
                <c:pt idx="96">
                  <c:v>5395</c:v>
                </c:pt>
                <c:pt idx="97">
                  <c:v>5409</c:v>
                </c:pt>
                <c:pt idx="98">
                  <c:v>6314</c:v>
                </c:pt>
                <c:pt idx="99">
                  <c:v>6422</c:v>
                </c:pt>
                <c:pt idx="100">
                  <c:v>5431</c:v>
                </c:pt>
                <c:pt idx="101">
                  <c:v>5249</c:v>
                </c:pt>
                <c:pt idx="102">
                  <c:v>4946</c:v>
                </c:pt>
                <c:pt idx="103">
                  <c:v>4849</c:v>
                </c:pt>
                <c:pt idx="104">
                  <c:v>4730</c:v>
                </c:pt>
                <c:pt idx="105">
                  <c:v>4606</c:v>
                </c:pt>
                <c:pt idx="106">
                  <c:v>4517</c:v>
                </c:pt>
                <c:pt idx="107">
                  <c:v>4278</c:v>
                </c:pt>
                <c:pt idx="108">
                  <c:v>4106</c:v>
                </c:pt>
                <c:pt idx="109">
                  <c:v>4184</c:v>
                </c:pt>
                <c:pt idx="110">
                  <c:v>4986</c:v>
                </c:pt>
                <c:pt idx="111">
                  <c:v>5318</c:v>
                </c:pt>
                <c:pt idx="112">
                  <c:v>4704</c:v>
                </c:pt>
                <c:pt idx="113">
                  <c:v>4415</c:v>
                </c:pt>
                <c:pt idx="114">
                  <c:v>4183</c:v>
                </c:pt>
                <c:pt idx="115">
                  <c:v>4306</c:v>
                </c:pt>
                <c:pt idx="116">
                  <c:v>4383</c:v>
                </c:pt>
                <c:pt idx="117">
                  <c:v>4267</c:v>
                </c:pt>
                <c:pt idx="118">
                  <c:v>4152</c:v>
                </c:pt>
                <c:pt idx="119">
                  <c:v>4037</c:v>
                </c:pt>
                <c:pt idx="120">
                  <c:v>3931</c:v>
                </c:pt>
                <c:pt idx="121">
                  <c:v>4007</c:v>
                </c:pt>
                <c:pt idx="122">
                  <c:v>4909</c:v>
                </c:pt>
                <c:pt idx="123">
                  <c:v>5049</c:v>
                </c:pt>
                <c:pt idx="124">
                  <c:v>4396</c:v>
                </c:pt>
                <c:pt idx="125">
                  <c:v>4105</c:v>
                </c:pt>
                <c:pt idx="126">
                  <c:v>3996</c:v>
                </c:pt>
                <c:pt idx="127">
                  <c:v>4173</c:v>
                </c:pt>
                <c:pt idx="128">
                  <c:v>4211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D-4E2B-9F1B-5D96DB344689}"/>
            </c:ext>
          </c:extLst>
        </c:ser>
        <c:ser>
          <c:idx val="1"/>
          <c:order val="1"/>
          <c:tx>
            <c:v>R - Bc z evidence absolventů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'Nezam. absolventů VŠ dle oborů'!$C$2:$BZ$2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'Nezam. absolventů VŠ dle oborů'!$C$48:$BZ$48</c:f>
              <c:numCache>
                <c:formatCode>General</c:formatCode>
                <c:ptCount val="76"/>
                <c:pt idx="0">
                  <c:v>403</c:v>
                </c:pt>
                <c:pt idx="1">
                  <c:v>668</c:v>
                </c:pt>
                <c:pt idx="2">
                  <c:v>405</c:v>
                </c:pt>
                <c:pt idx="3">
                  <c:v>781</c:v>
                </c:pt>
                <c:pt idx="4">
                  <c:v>552</c:v>
                </c:pt>
                <c:pt idx="5">
                  <c:v>865</c:v>
                </c:pt>
                <c:pt idx="6">
                  <c:v>663</c:v>
                </c:pt>
                <c:pt idx="7">
                  <c:v>908</c:v>
                </c:pt>
                <c:pt idx="8">
                  <c:v>691</c:v>
                </c:pt>
                <c:pt idx="9">
                  <c:v>940</c:v>
                </c:pt>
                <c:pt idx="10">
                  <c:v>598</c:v>
                </c:pt>
                <c:pt idx="11">
                  <c:v>969</c:v>
                </c:pt>
                <c:pt idx="12">
                  <c:v>718</c:v>
                </c:pt>
                <c:pt idx="13" formatCode="#,##0">
                  <c:v>1011</c:v>
                </c:pt>
                <c:pt idx="14">
                  <c:v>657</c:v>
                </c:pt>
                <c:pt idx="15">
                  <c:v>935</c:v>
                </c:pt>
                <c:pt idx="16">
                  <c:v>581</c:v>
                </c:pt>
                <c:pt idx="17">
                  <c:v>968</c:v>
                </c:pt>
                <c:pt idx="18">
                  <c:v>862</c:v>
                </c:pt>
                <c:pt idx="19" formatCode="#,##0">
                  <c:v>1348</c:v>
                </c:pt>
                <c:pt idx="20" formatCode="#,##0">
                  <c:v>1285</c:v>
                </c:pt>
                <c:pt idx="21" formatCode="#,##0">
                  <c:v>1898</c:v>
                </c:pt>
                <c:pt idx="22" formatCode="#,##0">
                  <c:v>1617</c:v>
                </c:pt>
                <c:pt idx="23" formatCode="#,##0">
                  <c:v>2224</c:v>
                </c:pt>
                <c:pt idx="30" formatCode="#,##0">
                  <c:v>2115</c:v>
                </c:pt>
                <c:pt idx="31" formatCode="#,##0">
                  <c:v>2369</c:v>
                </c:pt>
                <c:pt idx="32" formatCode="#,##0">
                  <c:v>1816</c:v>
                </c:pt>
                <c:pt idx="33" formatCode="#,##0">
                  <c:v>1814</c:v>
                </c:pt>
                <c:pt idx="34" formatCode="#,##0">
                  <c:v>1063</c:v>
                </c:pt>
                <c:pt idx="35" formatCode="#,##0">
                  <c:v>1018</c:v>
                </c:pt>
                <c:pt idx="36">
                  <c:v>697</c:v>
                </c:pt>
                <c:pt idx="37">
                  <c:v>819</c:v>
                </c:pt>
                <c:pt idx="38" formatCode="0">
                  <c:v>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D-4E2B-9F1B-5D96DB344689}"/>
            </c:ext>
          </c:extLst>
        </c:ser>
        <c:ser>
          <c:idx val="2"/>
          <c:order val="2"/>
          <c:tx>
            <c:v>T - VŠ z evidence všech</c:v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 Data vše'!$A$4:$A$200</c:f>
              <c:numCache>
                <c:formatCode>[$-405]mmmm\ yy;@</c:formatCode>
                <c:ptCount val="197"/>
                <c:pt idx="0">
                  <c:v>36433</c:v>
                </c:pt>
                <c:pt idx="1">
                  <c:v>36522</c:v>
                </c:pt>
                <c:pt idx="2">
                  <c:v>36613</c:v>
                </c:pt>
                <c:pt idx="3">
                  <c:v>36705</c:v>
                </c:pt>
                <c:pt idx="4">
                  <c:v>36797</c:v>
                </c:pt>
                <c:pt idx="5">
                  <c:v>36888</c:v>
                </c:pt>
                <c:pt idx="6">
                  <c:v>36978</c:v>
                </c:pt>
                <c:pt idx="7">
                  <c:v>37070</c:v>
                </c:pt>
                <c:pt idx="8">
                  <c:v>37162</c:v>
                </c:pt>
                <c:pt idx="9">
                  <c:v>37253</c:v>
                </c:pt>
                <c:pt idx="10">
                  <c:v>37343</c:v>
                </c:pt>
                <c:pt idx="11">
                  <c:v>37435</c:v>
                </c:pt>
                <c:pt idx="12">
                  <c:v>37527</c:v>
                </c:pt>
                <c:pt idx="13">
                  <c:v>37618</c:v>
                </c:pt>
                <c:pt idx="14">
                  <c:v>37708</c:v>
                </c:pt>
                <c:pt idx="15">
                  <c:v>37800</c:v>
                </c:pt>
                <c:pt idx="16">
                  <c:v>37892</c:v>
                </c:pt>
                <c:pt idx="17">
                  <c:v>37983</c:v>
                </c:pt>
                <c:pt idx="18">
                  <c:v>38074</c:v>
                </c:pt>
                <c:pt idx="19">
                  <c:v>38166</c:v>
                </c:pt>
                <c:pt idx="20">
                  <c:v>38258</c:v>
                </c:pt>
                <c:pt idx="21">
                  <c:v>38349</c:v>
                </c:pt>
                <c:pt idx="22">
                  <c:v>38439</c:v>
                </c:pt>
                <c:pt idx="23">
                  <c:v>38531</c:v>
                </c:pt>
                <c:pt idx="24">
                  <c:v>38623</c:v>
                </c:pt>
                <c:pt idx="25">
                  <c:v>38714</c:v>
                </c:pt>
                <c:pt idx="26">
                  <c:v>38804</c:v>
                </c:pt>
                <c:pt idx="27">
                  <c:v>38896</c:v>
                </c:pt>
                <c:pt idx="28">
                  <c:v>38988</c:v>
                </c:pt>
                <c:pt idx="29">
                  <c:v>39079</c:v>
                </c:pt>
                <c:pt idx="30">
                  <c:v>39169</c:v>
                </c:pt>
                <c:pt idx="31">
                  <c:v>39261</c:v>
                </c:pt>
                <c:pt idx="32">
                  <c:v>39353</c:v>
                </c:pt>
                <c:pt idx="33">
                  <c:v>39444</c:v>
                </c:pt>
                <c:pt idx="34">
                  <c:v>39535</c:v>
                </c:pt>
                <c:pt idx="35">
                  <c:v>39627</c:v>
                </c:pt>
                <c:pt idx="36">
                  <c:v>39719</c:v>
                </c:pt>
                <c:pt idx="37">
                  <c:v>39810</c:v>
                </c:pt>
                <c:pt idx="38">
                  <c:v>39900</c:v>
                </c:pt>
                <c:pt idx="39">
                  <c:v>39992</c:v>
                </c:pt>
                <c:pt idx="40">
                  <c:v>40084</c:v>
                </c:pt>
                <c:pt idx="41">
                  <c:v>40175</c:v>
                </c:pt>
                <c:pt idx="42">
                  <c:v>40265</c:v>
                </c:pt>
                <c:pt idx="43">
                  <c:v>40357</c:v>
                </c:pt>
                <c:pt idx="44">
                  <c:v>40449</c:v>
                </c:pt>
                <c:pt idx="45">
                  <c:v>40540</c:v>
                </c:pt>
                <c:pt idx="46">
                  <c:v>40630</c:v>
                </c:pt>
                <c:pt idx="47">
                  <c:v>40722</c:v>
                </c:pt>
                <c:pt idx="48">
                  <c:v>40814</c:v>
                </c:pt>
                <c:pt idx="49">
                  <c:v>40905</c:v>
                </c:pt>
                <c:pt idx="50">
                  <c:v>40996</c:v>
                </c:pt>
                <c:pt idx="51">
                  <c:v>41088</c:v>
                </c:pt>
                <c:pt idx="52">
                  <c:v>41180</c:v>
                </c:pt>
                <c:pt idx="53">
                  <c:v>41271</c:v>
                </c:pt>
                <c:pt idx="54">
                  <c:v>41361</c:v>
                </c:pt>
                <c:pt idx="55">
                  <c:v>41453</c:v>
                </c:pt>
                <c:pt idx="56">
                  <c:v>41545</c:v>
                </c:pt>
                <c:pt idx="57">
                  <c:v>41636</c:v>
                </c:pt>
                <c:pt idx="58">
                  <c:v>41726</c:v>
                </c:pt>
                <c:pt idx="59">
                  <c:v>41757</c:v>
                </c:pt>
                <c:pt idx="60">
                  <c:v>41787</c:v>
                </c:pt>
                <c:pt idx="61">
                  <c:v>41818</c:v>
                </c:pt>
                <c:pt idx="62">
                  <c:v>41848</c:v>
                </c:pt>
                <c:pt idx="63">
                  <c:v>41879</c:v>
                </c:pt>
                <c:pt idx="64">
                  <c:v>41910</c:v>
                </c:pt>
                <c:pt idx="65">
                  <c:v>41940</c:v>
                </c:pt>
                <c:pt idx="66">
                  <c:v>41971</c:v>
                </c:pt>
                <c:pt idx="67">
                  <c:v>42001</c:v>
                </c:pt>
                <c:pt idx="68">
                  <c:v>42032</c:v>
                </c:pt>
                <c:pt idx="69">
                  <c:v>42063</c:v>
                </c:pt>
                <c:pt idx="70">
                  <c:v>42091</c:v>
                </c:pt>
                <c:pt idx="71">
                  <c:v>42122</c:v>
                </c:pt>
                <c:pt idx="72">
                  <c:v>42152</c:v>
                </c:pt>
                <c:pt idx="73">
                  <c:v>42183</c:v>
                </c:pt>
                <c:pt idx="74">
                  <c:v>42213</c:v>
                </c:pt>
                <c:pt idx="75">
                  <c:v>42244</c:v>
                </c:pt>
                <c:pt idx="76">
                  <c:v>42275</c:v>
                </c:pt>
                <c:pt idx="77">
                  <c:v>42305</c:v>
                </c:pt>
                <c:pt idx="78">
                  <c:v>42336</c:v>
                </c:pt>
                <c:pt idx="79">
                  <c:v>42366</c:v>
                </c:pt>
                <c:pt idx="80">
                  <c:v>42397</c:v>
                </c:pt>
                <c:pt idx="81">
                  <c:v>42428</c:v>
                </c:pt>
                <c:pt idx="82">
                  <c:v>42457</c:v>
                </c:pt>
                <c:pt idx="83">
                  <c:v>42488</c:v>
                </c:pt>
                <c:pt idx="84">
                  <c:v>42518</c:v>
                </c:pt>
                <c:pt idx="85">
                  <c:v>42549</c:v>
                </c:pt>
                <c:pt idx="86">
                  <c:v>42579</c:v>
                </c:pt>
                <c:pt idx="87">
                  <c:v>42610</c:v>
                </c:pt>
                <c:pt idx="88">
                  <c:v>42641</c:v>
                </c:pt>
                <c:pt idx="89">
                  <c:v>42671</c:v>
                </c:pt>
                <c:pt idx="90">
                  <c:v>42702</c:v>
                </c:pt>
                <c:pt idx="91">
                  <c:v>42732</c:v>
                </c:pt>
                <c:pt idx="92">
                  <c:v>42763</c:v>
                </c:pt>
                <c:pt idx="93">
                  <c:v>42794</c:v>
                </c:pt>
                <c:pt idx="94">
                  <c:v>42822</c:v>
                </c:pt>
                <c:pt idx="95">
                  <c:v>42853</c:v>
                </c:pt>
                <c:pt idx="96">
                  <c:v>42883</c:v>
                </c:pt>
                <c:pt idx="97">
                  <c:v>42914</c:v>
                </c:pt>
                <c:pt idx="98">
                  <c:v>42944</c:v>
                </c:pt>
                <c:pt idx="99">
                  <c:v>42975</c:v>
                </c:pt>
                <c:pt idx="100">
                  <c:v>43006</c:v>
                </c:pt>
                <c:pt idx="101">
                  <c:v>43036</c:v>
                </c:pt>
                <c:pt idx="102">
                  <c:v>43067</c:v>
                </c:pt>
                <c:pt idx="103">
                  <c:v>43097</c:v>
                </c:pt>
                <c:pt idx="104">
                  <c:v>43128</c:v>
                </c:pt>
                <c:pt idx="105">
                  <c:v>43159</c:v>
                </c:pt>
                <c:pt idx="106">
                  <c:v>43187</c:v>
                </c:pt>
                <c:pt idx="107">
                  <c:v>43218</c:v>
                </c:pt>
                <c:pt idx="108">
                  <c:v>43248</c:v>
                </c:pt>
                <c:pt idx="109">
                  <c:v>43279</c:v>
                </c:pt>
                <c:pt idx="110">
                  <c:v>43309</c:v>
                </c:pt>
                <c:pt idx="111">
                  <c:v>43340</c:v>
                </c:pt>
                <c:pt idx="112">
                  <c:v>43371</c:v>
                </c:pt>
                <c:pt idx="113">
                  <c:v>43401</c:v>
                </c:pt>
                <c:pt idx="114">
                  <c:v>43432</c:v>
                </c:pt>
                <c:pt idx="115">
                  <c:v>43462</c:v>
                </c:pt>
                <c:pt idx="116">
                  <c:v>43493</c:v>
                </c:pt>
                <c:pt idx="117">
                  <c:v>43524</c:v>
                </c:pt>
                <c:pt idx="118">
                  <c:v>43552</c:v>
                </c:pt>
                <c:pt idx="119">
                  <c:v>43583</c:v>
                </c:pt>
                <c:pt idx="120">
                  <c:v>43613</c:v>
                </c:pt>
                <c:pt idx="121">
                  <c:v>43644</c:v>
                </c:pt>
                <c:pt idx="122">
                  <c:v>43674</c:v>
                </c:pt>
                <c:pt idx="123">
                  <c:v>43705</c:v>
                </c:pt>
                <c:pt idx="124">
                  <c:v>43736</c:v>
                </c:pt>
                <c:pt idx="125">
                  <c:v>43766</c:v>
                </c:pt>
                <c:pt idx="126">
                  <c:v>43797</c:v>
                </c:pt>
                <c:pt idx="127">
                  <c:v>43827</c:v>
                </c:pt>
                <c:pt idx="128">
                  <c:v>43858</c:v>
                </c:pt>
              </c:numCache>
            </c:numRef>
          </c:xVal>
          <c:yVal>
            <c:numRef>
              <c:f>' Data vše'!$N$4:$N$200</c:f>
              <c:numCache>
                <c:formatCode>#,##0</c:formatCode>
                <c:ptCount val="197"/>
                <c:pt idx="0">
                  <c:v>13880</c:v>
                </c:pt>
                <c:pt idx="1">
                  <c:v>12158</c:v>
                </c:pt>
                <c:pt idx="2">
                  <c:v>11680</c:v>
                </c:pt>
                <c:pt idx="3">
                  <c:v>13370</c:v>
                </c:pt>
                <c:pt idx="4">
                  <c:v>13509</c:v>
                </c:pt>
                <c:pt idx="5">
                  <c:v>11780</c:v>
                </c:pt>
                <c:pt idx="6">
                  <c:v>10898</c:v>
                </c:pt>
                <c:pt idx="7">
                  <c:v>12134</c:v>
                </c:pt>
                <c:pt idx="8">
                  <c:v>13150</c:v>
                </c:pt>
                <c:pt idx="9">
                  <c:v>12851</c:v>
                </c:pt>
                <c:pt idx="10">
                  <c:v>12266</c:v>
                </c:pt>
                <c:pt idx="11">
                  <c:v>13724</c:v>
                </c:pt>
                <c:pt idx="12">
                  <c:v>15290</c:v>
                </c:pt>
                <c:pt idx="13">
                  <c:v>14275</c:v>
                </c:pt>
                <c:pt idx="14">
                  <c:v>13580</c:v>
                </c:pt>
                <c:pt idx="15">
                  <c:v>15317</c:v>
                </c:pt>
                <c:pt idx="16">
                  <c:v>16414</c:v>
                </c:pt>
                <c:pt idx="17">
                  <c:v>15042</c:v>
                </c:pt>
                <c:pt idx="18">
                  <c:v>14946</c:v>
                </c:pt>
                <c:pt idx="19">
                  <c:v>16160</c:v>
                </c:pt>
                <c:pt idx="20">
                  <c:v>17094</c:v>
                </c:pt>
                <c:pt idx="21">
                  <c:v>15590</c:v>
                </c:pt>
                <c:pt idx="22">
                  <c:v>14390</c:v>
                </c:pt>
                <c:pt idx="23">
                  <c:v>14991</c:v>
                </c:pt>
                <c:pt idx="24">
                  <c:v>16030</c:v>
                </c:pt>
                <c:pt idx="25">
                  <c:v>14734</c:v>
                </c:pt>
                <c:pt idx="26">
                  <c:v>13649</c:v>
                </c:pt>
                <c:pt idx="27">
                  <c:v>13987</c:v>
                </c:pt>
                <c:pt idx="28">
                  <c:v>14955</c:v>
                </c:pt>
                <c:pt idx="29">
                  <c:v>13255</c:v>
                </c:pt>
                <c:pt idx="30">
                  <c:v>12162</c:v>
                </c:pt>
                <c:pt idx="31">
                  <c:v>12212</c:v>
                </c:pt>
                <c:pt idx="32">
                  <c:v>13463</c:v>
                </c:pt>
                <c:pt idx="33">
                  <c:v>11810</c:v>
                </c:pt>
                <c:pt idx="34">
                  <c:v>11096</c:v>
                </c:pt>
                <c:pt idx="35">
                  <c:v>11420</c:v>
                </c:pt>
                <c:pt idx="36">
                  <c:v>13461</c:v>
                </c:pt>
                <c:pt idx="37">
                  <c:v>13156</c:v>
                </c:pt>
                <c:pt idx="38">
                  <c:v>14629</c:v>
                </c:pt>
                <c:pt idx="39">
                  <c:v>17114</c:v>
                </c:pt>
                <c:pt idx="40">
                  <c:v>20778</c:v>
                </c:pt>
                <c:pt idx="41">
                  <c:v>20420</c:v>
                </c:pt>
                <c:pt idx="42">
                  <c:v>19938</c:v>
                </c:pt>
                <c:pt idx="43">
                  <c:v>19954</c:v>
                </c:pt>
                <c:pt idx="44">
                  <c:v>22539</c:v>
                </c:pt>
                <c:pt idx="45">
                  <c:v>22699</c:v>
                </c:pt>
                <c:pt idx="46">
                  <c:v>21251</c:v>
                </c:pt>
                <c:pt idx="47">
                  <c:v>21028</c:v>
                </c:pt>
                <c:pt idx="48">
                  <c:v>23013</c:v>
                </c:pt>
                <c:pt idx="49">
                  <c:v>21774</c:v>
                </c:pt>
                <c:pt idx="50">
                  <c:v>21468</c:v>
                </c:pt>
                <c:pt idx="51">
                  <c:v>21654</c:v>
                </c:pt>
                <c:pt idx="52">
                  <c:v>24405</c:v>
                </c:pt>
                <c:pt idx="53">
                  <c:v>23724</c:v>
                </c:pt>
                <c:pt idx="54">
                  <c:v>24219</c:v>
                </c:pt>
                <c:pt idx="55">
                  <c:v>24712</c:v>
                </c:pt>
                <c:pt idx="56">
                  <c:v>27966</c:v>
                </c:pt>
                <c:pt idx="57">
                  <c:v>27373</c:v>
                </c:pt>
                <c:pt idx="58">
                  <c:v>26176</c:v>
                </c:pt>
                <c:pt idx="59">
                  <c:v>25335</c:v>
                </c:pt>
                <c:pt idx="60">
                  <c:v>24675</c:v>
                </c:pt>
                <c:pt idx="61">
                  <c:v>25676</c:v>
                </c:pt>
                <c:pt idx="62">
                  <c:v>30186</c:v>
                </c:pt>
                <c:pt idx="63">
                  <c:v>30005</c:v>
                </c:pt>
                <c:pt idx="64">
                  <c:v>26976</c:v>
                </c:pt>
                <c:pt idx="65">
                  <c:v>25931</c:v>
                </c:pt>
                <c:pt idx="66">
                  <c:v>25198</c:v>
                </c:pt>
                <c:pt idx="67">
                  <c:v>25118</c:v>
                </c:pt>
                <c:pt idx="68">
                  <c:v>25037</c:v>
                </c:pt>
                <c:pt idx="69">
                  <c:v>24601</c:v>
                </c:pt>
                <c:pt idx="70">
                  <c:v>23905</c:v>
                </c:pt>
                <c:pt idx="71">
                  <c:v>23064</c:v>
                </c:pt>
                <c:pt idx="72">
                  <c:v>22037</c:v>
                </c:pt>
                <c:pt idx="73">
                  <c:v>22524</c:v>
                </c:pt>
                <c:pt idx="74">
                  <c:v>27242</c:v>
                </c:pt>
                <c:pt idx="75">
                  <c:v>27044</c:v>
                </c:pt>
                <c:pt idx="76">
                  <c:v>24098</c:v>
                </c:pt>
                <c:pt idx="77">
                  <c:v>22919</c:v>
                </c:pt>
                <c:pt idx="78">
                  <c:v>22191</c:v>
                </c:pt>
                <c:pt idx="79">
                  <c:v>22412</c:v>
                </c:pt>
                <c:pt idx="80">
                  <c:v>22456</c:v>
                </c:pt>
                <c:pt idx="81">
                  <c:v>22093</c:v>
                </c:pt>
                <c:pt idx="82">
                  <c:v>21317</c:v>
                </c:pt>
                <c:pt idx="83">
                  <c:v>20446</c:v>
                </c:pt>
                <c:pt idx="84">
                  <c:v>19816</c:v>
                </c:pt>
                <c:pt idx="85">
                  <c:v>20457</c:v>
                </c:pt>
                <c:pt idx="86">
                  <c:v>24575</c:v>
                </c:pt>
                <c:pt idx="87">
                  <c:v>24309</c:v>
                </c:pt>
                <c:pt idx="88">
                  <c:v>21219</c:v>
                </c:pt>
                <c:pt idx="89">
                  <c:v>20206</c:v>
                </c:pt>
                <c:pt idx="90">
                  <c:v>19216</c:v>
                </c:pt>
                <c:pt idx="91">
                  <c:v>19177</c:v>
                </c:pt>
                <c:pt idx="92">
                  <c:v>18777</c:v>
                </c:pt>
                <c:pt idx="93">
                  <c:v>18176</c:v>
                </c:pt>
                <c:pt idx="94">
                  <c:v>17334</c:v>
                </c:pt>
                <c:pt idx="95">
                  <c:v>16555</c:v>
                </c:pt>
                <c:pt idx="96">
                  <c:v>16068</c:v>
                </c:pt>
                <c:pt idx="97">
                  <c:v>16658</c:v>
                </c:pt>
                <c:pt idx="98">
                  <c:v>19572</c:v>
                </c:pt>
                <c:pt idx="99">
                  <c:v>19345</c:v>
                </c:pt>
                <c:pt idx="100">
                  <c:v>16612</c:v>
                </c:pt>
                <c:pt idx="101">
                  <c:v>15464</c:v>
                </c:pt>
                <c:pt idx="102">
                  <c:v>14658</c:v>
                </c:pt>
                <c:pt idx="103">
                  <c:v>14552</c:v>
                </c:pt>
                <c:pt idx="104">
                  <c:v>14407</c:v>
                </c:pt>
                <c:pt idx="105">
                  <c:v>13924</c:v>
                </c:pt>
                <c:pt idx="106">
                  <c:v>13348</c:v>
                </c:pt>
                <c:pt idx="107">
                  <c:v>12878</c:v>
                </c:pt>
                <c:pt idx="108">
                  <c:v>12663</c:v>
                </c:pt>
                <c:pt idx="109">
                  <c:v>13304</c:v>
                </c:pt>
                <c:pt idx="110">
                  <c:v>16024</c:v>
                </c:pt>
                <c:pt idx="111">
                  <c:v>16226</c:v>
                </c:pt>
                <c:pt idx="112">
                  <c:v>14119</c:v>
                </c:pt>
                <c:pt idx="113">
                  <c:v>13370</c:v>
                </c:pt>
                <c:pt idx="114">
                  <c:v>12982</c:v>
                </c:pt>
                <c:pt idx="115">
                  <c:v>13124</c:v>
                </c:pt>
                <c:pt idx="116">
                  <c:v>13350</c:v>
                </c:pt>
                <c:pt idx="117">
                  <c:v>12988</c:v>
                </c:pt>
                <c:pt idx="118">
                  <c:v>12499</c:v>
                </c:pt>
                <c:pt idx="119">
                  <c:v>12005</c:v>
                </c:pt>
                <c:pt idx="120">
                  <c:v>11950</c:v>
                </c:pt>
                <c:pt idx="121">
                  <c:v>12512</c:v>
                </c:pt>
                <c:pt idx="122">
                  <c:v>15199</c:v>
                </c:pt>
                <c:pt idx="123">
                  <c:v>15277</c:v>
                </c:pt>
                <c:pt idx="124">
                  <c:v>13264</c:v>
                </c:pt>
                <c:pt idx="125">
                  <c:v>12581</c:v>
                </c:pt>
                <c:pt idx="126">
                  <c:v>12288</c:v>
                </c:pt>
                <c:pt idx="127">
                  <c:v>12605</c:v>
                </c:pt>
                <c:pt idx="128">
                  <c:v>12733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D-4E2B-9F1B-5D96DB344689}"/>
            </c:ext>
          </c:extLst>
        </c:ser>
        <c:ser>
          <c:idx val="3"/>
          <c:order val="3"/>
          <c:tx>
            <c:v>T - VŠ z evidence absolventů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'Nezam. absolventů VŠ dle oborů'!$C$52:$BZ$52</c:f>
              <c:numCache>
                <c:formatCode>mmmm/yy</c:formatCode>
                <c:ptCount val="76"/>
                <c:pt idx="0">
                  <c:v>36707</c:v>
                </c:pt>
                <c:pt idx="1">
                  <c:v>36890</c:v>
                </c:pt>
                <c:pt idx="2">
                  <c:v>37072</c:v>
                </c:pt>
                <c:pt idx="3">
                  <c:v>37255</c:v>
                </c:pt>
                <c:pt idx="4">
                  <c:v>37437</c:v>
                </c:pt>
                <c:pt idx="5">
                  <c:v>37620</c:v>
                </c:pt>
                <c:pt idx="6">
                  <c:v>37802</c:v>
                </c:pt>
                <c:pt idx="7">
                  <c:v>37985</c:v>
                </c:pt>
                <c:pt idx="8">
                  <c:v>38168</c:v>
                </c:pt>
                <c:pt idx="9">
                  <c:v>38351</c:v>
                </c:pt>
                <c:pt idx="10">
                  <c:v>38533</c:v>
                </c:pt>
                <c:pt idx="11">
                  <c:v>38716</c:v>
                </c:pt>
                <c:pt idx="12">
                  <c:v>38898</c:v>
                </c:pt>
                <c:pt idx="13">
                  <c:v>39081</c:v>
                </c:pt>
                <c:pt idx="14">
                  <c:v>39263</c:v>
                </c:pt>
                <c:pt idx="15">
                  <c:v>39446</c:v>
                </c:pt>
                <c:pt idx="16">
                  <c:v>39629</c:v>
                </c:pt>
                <c:pt idx="17">
                  <c:v>39812</c:v>
                </c:pt>
                <c:pt idx="18">
                  <c:v>39994</c:v>
                </c:pt>
                <c:pt idx="19">
                  <c:v>40177</c:v>
                </c:pt>
                <c:pt idx="20">
                  <c:v>40359</c:v>
                </c:pt>
                <c:pt idx="21">
                  <c:v>40542</c:v>
                </c:pt>
                <c:pt idx="22">
                  <c:v>40724</c:v>
                </c:pt>
                <c:pt idx="23">
                  <c:v>40907</c:v>
                </c:pt>
                <c:pt idx="24">
                  <c:v>41090</c:v>
                </c:pt>
                <c:pt idx="25">
                  <c:v>41273</c:v>
                </c:pt>
                <c:pt idx="26">
                  <c:v>41455</c:v>
                </c:pt>
                <c:pt idx="27">
                  <c:v>41638</c:v>
                </c:pt>
                <c:pt idx="28">
                  <c:v>41820</c:v>
                </c:pt>
                <c:pt idx="29">
                  <c:v>42003</c:v>
                </c:pt>
                <c:pt idx="30">
                  <c:v>42185</c:v>
                </c:pt>
                <c:pt idx="31">
                  <c:v>42368</c:v>
                </c:pt>
                <c:pt idx="32">
                  <c:v>42551</c:v>
                </c:pt>
                <c:pt idx="33">
                  <c:v>42734</c:v>
                </c:pt>
                <c:pt idx="34">
                  <c:v>42916</c:v>
                </c:pt>
                <c:pt idx="35">
                  <c:v>43099</c:v>
                </c:pt>
                <c:pt idx="36">
                  <c:v>43281</c:v>
                </c:pt>
                <c:pt idx="37">
                  <c:v>43464</c:v>
                </c:pt>
                <c:pt idx="38">
                  <c:v>43646</c:v>
                </c:pt>
              </c:numCache>
            </c:numRef>
          </c:xVal>
          <c:yVal>
            <c:numRef>
              <c:f>'Nezam. absolventů VŠ dle oborů'!$C$98:$BZ$98</c:f>
              <c:numCache>
                <c:formatCode>#,##0</c:formatCode>
                <c:ptCount val="76"/>
                <c:pt idx="0">
                  <c:v>2122</c:v>
                </c:pt>
                <c:pt idx="1">
                  <c:v>4218</c:v>
                </c:pt>
                <c:pt idx="2">
                  <c:v>1975</c:v>
                </c:pt>
                <c:pt idx="3">
                  <c:v>2547</c:v>
                </c:pt>
                <c:pt idx="4">
                  <c:v>2547</c:v>
                </c:pt>
                <c:pt idx="5">
                  <c:v>5014</c:v>
                </c:pt>
                <c:pt idx="6">
                  <c:v>2772</c:v>
                </c:pt>
                <c:pt idx="7">
                  <c:v>4711</c:v>
                </c:pt>
                <c:pt idx="8">
                  <c:v>2309</c:v>
                </c:pt>
                <c:pt idx="9">
                  <c:v>4266</c:v>
                </c:pt>
                <c:pt idx="10">
                  <c:v>1522</c:v>
                </c:pt>
                <c:pt idx="11">
                  <c:v>3007</c:v>
                </c:pt>
                <c:pt idx="12">
                  <c:v>1235</c:v>
                </c:pt>
                <c:pt idx="13">
                  <c:v>2832</c:v>
                </c:pt>
                <c:pt idx="14">
                  <c:v>977</c:v>
                </c:pt>
                <c:pt idx="15">
                  <c:v>2358</c:v>
                </c:pt>
                <c:pt idx="16">
                  <c:v>914</c:v>
                </c:pt>
                <c:pt idx="17">
                  <c:v>2572</c:v>
                </c:pt>
                <c:pt idx="18">
                  <c:v>1229</c:v>
                </c:pt>
                <c:pt idx="19">
                  <c:v>3207</c:v>
                </c:pt>
                <c:pt idx="20">
                  <c:v>1832</c:v>
                </c:pt>
                <c:pt idx="21">
                  <c:v>3831</c:v>
                </c:pt>
                <c:pt idx="22">
                  <c:v>2124</c:v>
                </c:pt>
                <c:pt idx="23">
                  <c:v>3952</c:v>
                </c:pt>
                <c:pt idx="30">
                  <c:v>2143</c:v>
                </c:pt>
                <c:pt idx="31">
                  <c:v>3574</c:v>
                </c:pt>
                <c:pt idx="32">
                  <c:v>1815</c:v>
                </c:pt>
                <c:pt idx="33">
                  <c:v>2795</c:v>
                </c:pt>
                <c:pt idx="34">
                  <c:v>1159</c:v>
                </c:pt>
                <c:pt idx="35">
                  <c:v>1859</c:v>
                </c:pt>
                <c:pt idx="36">
                  <c:v>801</c:v>
                </c:pt>
                <c:pt idx="37">
                  <c:v>1544</c:v>
                </c:pt>
                <c:pt idx="38">
                  <c:v>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D-4E2B-9F1B-5D96DB34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52576"/>
        <c:axId val="111660480"/>
      </c:scatterChart>
      <c:valAx>
        <c:axId val="111652576"/>
        <c:scaling>
          <c:orientation val="minMax"/>
          <c:max val="44000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660480"/>
        <c:crosses val="autoZero"/>
        <c:crossBetween val="midCat"/>
        <c:majorUnit val="31"/>
      </c:valAx>
      <c:valAx>
        <c:axId val="11166048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652576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779481874142493E-4"/>
          <c:y val="0.9473052086685001"/>
          <c:w val="0.99871640132574668"/>
          <c:h val="5.2694791331499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219080</xdr:colOff>
      <xdr:row>3</xdr:row>
      <xdr:rowOff>28581</xdr:rowOff>
    </xdr:from>
    <xdr:to>
      <xdr:col>33</xdr:col>
      <xdr:colOff>590550</xdr:colOff>
      <xdr:row>33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28573</xdr:colOff>
      <xdr:row>2</xdr:row>
      <xdr:rowOff>128586</xdr:rowOff>
    </xdr:from>
    <xdr:to>
      <xdr:col>34</xdr:col>
      <xdr:colOff>0</xdr:colOff>
      <xdr:row>25</xdr:row>
      <xdr:rowOff>85724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</xdr:colOff>
      <xdr:row>27</xdr:row>
      <xdr:rowOff>0</xdr:rowOff>
    </xdr:from>
    <xdr:to>
      <xdr:col>33</xdr:col>
      <xdr:colOff>590551</xdr:colOff>
      <xdr:row>49</xdr:row>
      <xdr:rowOff>157163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100</xdr:row>
          <xdr:rowOff>19050</xdr:rowOff>
        </xdr:from>
        <xdr:to>
          <xdr:col>7</xdr:col>
          <xdr:colOff>368300</xdr:colOff>
          <xdr:row>108</xdr:row>
          <xdr:rowOff>146050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19</xdr:col>
      <xdr:colOff>0</xdr:colOff>
      <xdr:row>73</xdr:row>
      <xdr:rowOff>60960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48</xdr:row>
      <xdr:rowOff>21772</xdr:rowOff>
    </xdr:from>
    <xdr:to>
      <xdr:col>25</xdr:col>
      <xdr:colOff>413656</xdr:colOff>
      <xdr:row>72</xdr:row>
      <xdr:rowOff>82732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601980</xdr:colOff>
      <xdr:row>27</xdr:row>
      <xdr:rowOff>3810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7620</xdr:rowOff>
    </xdr:from>
    <xdr:to>
      <xdr:col>21</xdr:col>
      <xdr:colOff>601980</xdr:colOff>
      <xdr:row>55</xdr:row>
      <xdr:rowOff>11430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sv.cz/web/cz/struktura-uchazec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s://www.mpsv.cz/web/cz/kvalifikacni-struktura-absolventu" TargetMode="External"/><Relationship Id="rId7" Type="http://schemas.openxmlformats.org/officeDocument/2006/relationships/package" Target="../embeddings/Dokument_aplikace_Microsoft_Word.docx"/><Relationship Id="rId2" Type="http://schemas.openxmlformats.org/officeDocument/2006/relationships/hyperlink" Target="https://www.mpsv.cz/web/cz/absolventi-skol-a-mladistvi" TargetMode="External"/><Relationship Id="rId1" Type="http://schemas.openxmlformats.org/officeDocument/2006/relationships/hyperlink" Target="https://www.mpsv.cz/web/cz/kvalifikacni-struktura-absolventu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6"/>
  <sheetViews>
    <sheetView tabSelected="1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defaultRowHeight="14.5" x14ac:dyDescent="0.35"/>
  <cols>
    <col min="1" max="1" width="11.453125" bestFit="1" customWidth="1"/>
    <col min="2" max="10" width="9.1796875" style="3"/>
    <col min="11" max="16" width="9.1796875" style="2"/>
    <col min="17" max="17" width="8.26953125" customWidth="1"/>
    <col min="18" max="18" width="3.453125" customWidth="1"/>
    <col min="19" max="19" width="10.1796875" bestFit="1" customWidth="1"/>
    <col min="35" max="35" width="1.7265625" customWidth="1"/>
    <col min="36" max="36" width="14.1796875" style="21" customWidth="1"/>
    <col min="37" max="37" width="7.7265625" bestFit="1" customWidth="1"/>
    <col min="38" max="38" width="7.81640625" bestFit="1" customWidth="1"/>
    <col min="39" max="39" width="8.1796875" bestFit="1" customWidth="1"/>
    <col min="40" max="40" width="7.453125" bestFit="1" customWidth="1"/>
    <col min="41" max="41" width="8" bestFit="1" customWidth="1"/>
    <col min="42" max="42" width="8.81640625" bestFit="1" customWidth="1"/>
    <col min="43" max="43" width="10.1796875" bestFit="1" customWidth="1"/>
    <col min="44" max="44" width="7.453125" bestFit="1" customWidth="1"/>
    <col min="45" max="45" width="8.7265625" bestFit="1" customWidth="1"/>
    <col min="46" max="46" width="10.1796875" bestFit="1" customWidth="1"/>
    <col min="47" max="47" width="7.81640625" bestFit="1" customWidth="1"/>
    <col min="48" max="50" width="7.453125" bestFit="1" customWidth="1"/>
    <col min="51" max="51" width="8.7265625" bestFit="1" customWidth="1"/>
    <col min="52" max="52" width="2.1796875" customWidth="1"/>
    <col min="53" max="53" width="9" bestFit="1" customWidth="1"/>
  </cols>
  <sheetData>
    <row r="1" spans="1:54" ht="19" thickBot="1" x14ac:dyDescent="0.4">
      <c r="A1" s="91" t="s">
        <v>90</v>
      </c>
      <c r="B1" s="90" t="s">
        <v>89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54" s="5" customFormat="1" x14ac:dyDescent="0.35">
      <c r="A2" s="91"/>
      <c r="B2" s="16" t="s">
        <v>0</v>
      </c>
      <c r="C2" s="17" t="s">
        <v>5</v>
      </c>
      <c r="D2" s="17" t="s">
        <v>1</v>
      </c>
      <c r="E2" s="17" t="s">
        <v>6</v>
      </c>
      <c r="F2" s="17" t="s">
        <v>7</v>
      </c>
      <c r="G2" s="17" t="s">
        <v>8</v>
      </c>
      <c r="H2" s="17" t="s">
        <v>9</v>
      </c>
      <c r="I2" s="17"/>
      <c r="J2" s="17" t="s">
        <v>10</v>
      </c>
      <c r="K2" s="17" t="s">
        <v>10</v>
      </c>
      <c r="L2" s="17" t="s">
        <v>2</v>
      </c>
      <c r="M2" s="17" t="s">
        <v>11</v>
      </c>
      <c r="N2" s="17" t="s">
        <v>12</v>
      </c>
      <c r="O2" s="18" t="s">
        <v>13</v>
      </c>
      <c r="P2" s="19" t="s">
        <v>12</v>
      </c>
      <c r="AJ2" s="28" t="s">
        <v>27</v>
      </c>
      <c r="AK2" s="36">
        <f>AL2*AL2</f>
        <v>0.25</v>
      </c>
      <c r="AL2" s="5">
        <v>0.5</v>
      </c>
    </row>
    <row r="3" spans="1:54" s="5" customFormat="1" ht="15" thickBot="1" x14ac:dyDescent="0.4">
      <c r="A3" s="91"/>
      <c r="B3" s="9" t="s">
        <v>3</v>
      </c>
      <c r="C3" s="10" t="s">
        <v>14</v>
      </c>
      <c r="D3" s="10" t="s">
        <v>3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4</v>
      </c>
      <c r="J3" s="10" t="s">
        <v>19</v>
      </c>
      <c r="K3" s="10" t="s">
        <v>20</v>
      </c>
      <c r="L3" s="10" t="s">
        <v>21</v>
      </c>
      <c r="M3" s="10" t="s">
        <v>3</v>
      </c>
      <c r="N3" s="10"/>
      <c r="O3" s="11" t="s">
        <v>3</v>
      </c>
      <c r="P3" s="19" t="s">
        <v>26</v>
      </c>
      <c r="Q3" s="14" t="s">
        <v>24</v>
      </c>
      <c r="R3" s="5" t="s">
        <v>25</v>
      </c>
      <c r="AJ3" s="28" t="s">
        <v>28</v>
      </c>
      <c r="AK3" s="36">
        <f>AL3*AL3</f>
        <v>0.64000000000000012</v>
      </c>
      <c r="AL3" s="5">
        <v>0.8</v>
      </c>
    </row>
    <row r="4" spans="1:54" ht="45.75" customHeight="1" x14ac:dyDescent="0.35">
      <c r="A4" s="1">
        <v>36433</v>
      </c>
      <c r="B4" s="3">
        <v>1963</v>
      </c>
      <c r="C4" s="3">
        <v>859</v>
      </c>
      <c r="D4" s="3">
        <v>132955</v>
      </c>
      <c r="E4" s="3">
        <v>161</v>
      </c>
      <c r="F4" s="3">
        <v>4945</v>
      </c>
      <c r="G4" s="3">
        <v>181732</v>
      </c>
      <c r="H4" s="3">
        <v>5224</v>
      </c>
      <c r="I4" s="3">
        <v>16896</v>
      </c>
      <c r="J4" s="3">
        <v>30451</v>
      </c>
      <c r="K4" s="2">
        <v>75316</v>
      </c>
      <c r="L4" s="2">
        <v>2396</v>
      </c>
      <c r="M4" s="2">
        <v>2027</v>
      </c>
      <c r="N4" s="2">
        <v>13880</v>
      </c>
      <c r="O4" s="2">
        <v>1035</v>
      </c>
      <c r="P4" s="2">
        <f>M4+N4+O4</f>
        <v>16942</v>
      </c>
      <c r="Q4" s="2">
        <f>SUM(B4:O4)</f>
        <v>469840</v>
      </c>
      <c r="S4" s="13">
        <v>36526</v>
      </c>
      <c r="T4" s="2">
        <f>S4</f>
        <v>36526</v>
      </c>
      <c r="AJ4" s="26" t="s">
        <v>33</v>
      </c>
      <c r="AK4" s="27" t="str">
        <f>CONCATENATE(B2," ",B3)</f>
        <v>bez vzděl.</v>
      </c>
      <c r="AL4" s="24" t="str">
        <f t="shared" ref="AL4:AY4" si="0">CONCATENATE(C2," ",C3)</f>
        <v>neúplné zákl.vzděl.</v>
      </c>
      <c r="AM4" s="24" t="str">
        <f t="shared" si="0"/>
        <v>zákl. vzděl.</v>
      </c>
      <c r="AN4" s="24" t="str">
        <f t="shared" si="0"/>
        <v>nižší stř.vzděl.</v>
      </c>
      <c r="AO4" s="24" t="str">
        <f t="shared" si="0"/>
        <v>nižší str. odbor.vzd.</v>
      </c>
      <c r="AP4" s="24" t="str">
        <f t="shared" si="0"/>
        <v>str.odb.vzd. s výuč.lis.</v>
      </c>
      <c r="AQ4" s="24" t="str">
        <f t="shared" si="0"/>
        <v>str. a str.odb. bez mat. a v.l.</v>
      </c>
      <c r="AR4" s="24" t="str">
        <f t="shared" si="0"/>
        <v xml:space="preserve">  ÚSV</v>
      </c>
      <c r="AS4" s="24" t="str">
        <f t="shared" si="0"/>
        <v>ÚSO s vyuč.a mat.</v>
      </c>
      <c r="AT4" s="24" t="str">
        <f t="shared" si="0"/>
        <v>ÚSO s mat.bez vyuč.</v>
      </c>
      <c r="AU4" s="24" t="str">
        <f t="shared" si="0"/>
        <v>vyšší odb.vzděl.</v>
      </c>
      <c r="AV4" s="24" t="str">
        <f t="shared" si="0"/>
        <v>bakalář. vzděl.</v>
      </c>
      <c r="AW4" s="24" t="str">
        <f t="shared" si="0"/>
        <v xml:space="preserve">VŠ </v>
      </c>
      <c r="AX4" s="24" t="str">
        <f t="shared" si="0"/>
        <v>doktor. vzděl.</v>
      </c>
      <c r="AY4" s="24" t="str">
        <f t="shared" si="0"/>
        <v>VŠ Bc+ Mgr+ PhD</v>
      </c>
      <c r="BA4" s="29" t="s">
        <v>29</v>
      </c>
      <c r="BB4" s="30" t="s">
        <v>30</v>
      </c>
    </row>
    <row r="5" spans="1:54" x14ac:dyDescent="0.35">
      <c r="A5" s="1">
        <f t="shared" ref="A5:A62" si="1">DATE(YEAR(A4),MONTH(A4)+3,28)</f>
        <v>36522</v>
      </c>
      <c r="B5" s="3">
        <v>1945</v>
      </c>
      <c r="C5" s="3">
        <v>1126</v>
      </c>
      <c r="D5" s="3">
        <v>143212</v>
      </c>
      <c r="E5" s="3">
        <v>203</v>
      </c>
      <c r="F5" s="3">
        <v>5666</v>
      </c>
      <c r="G5" s="3">
        <v>198212</v>
      </c>
      <c r="H5" s="3">
        <v>5613</v>
      </c>
      <c r="I5" s="3">
        <v>16410</v>
      </c>
      <c r="J5" s="3">
        <v>26848</v>
      </c>
      <c r="K5" s="2">
        <v>72020</v>
      </c>
      <c r="L5" s="2">
        <v>1958</v>
      </c>
      <c r="M5" s="2">
        <v>1451</v>
      </c>
      <c r="N5" s="2">
        <v>12158</v>
      </c>
      <c r="O5" s="2">
        <v>801</v>
      </c>
      <c r="P5" s="2">
        <f t="shared" ref="P5:P68" si="2">M5+N5+O5</f>
        <v>14410</v>
      </c>
      <c r="Q5" s="2">
        <f t="shared" ref="Q5:Q69" si="3">SUM(B5:O5)</f>
        <v>487623</v>
      </c>
      <c r="S5" s="13">
        <v>43831</v>
      </c>
      <c r="T5" s="2">
        <f>S5</f>
        <v>43831</v>
      </c>
      <c r="AJ5" s="25" t="str">
        <f t="array" ref="AJ5:AJ19">TRANSPOSE(AK4:AY4)</f>
        <v>bez vzděl.</v>
      </c>
      <c r="AK5" s="34">
        <f>CORREL($B$4:$B$140,B$4:B$140)^2</f>
        <v>1.0000000000000004</v>
      </c>
      <c r="AL5" s="34">
        <f t="shared" ref="AL5:AY5" si="4">CORREL($B$4:$B$140,C$4:C$140)^2</f>
        <v>5.5632662987414015E-4</v>
      </c>
      <c r="AM5" s="34">
        <f t="shared" si="4"/>
        <v>0.78743083431600369</v>
      </c>
      <c r="AN5" s="34">
        <f t="shared" si="4"/>
        <v>0.71009744243631279</v>
      </c>
      <c r="AO5" s="34">
        <f t="shared" si="4"/>
        <v>0.37597906105611512</v>
      </c>
      <c r="AP5" s="34">
        <f t="shared" si="4"/>
        <v>0.75933129633999341</v>
      </c>
      <c r="AQ5" s="34">
        <f t="shared" si="4"/>
        <v>0.6756570416436285</v>
      </c>
      <c r="AR5" s="34">
        <f t="shared" si="4"/>
        <v>0.71122405008857736</v>
      </c>
      <c r="AS5" s="34">
        <f t="shared" si="4"/>
        <v>0.6317323767058437</v>
      </c>
      <c r="AT5" s="34">
        <f t="shared" si="4"/>
        <v>0.68184547830868614</v>
      </c>
      <c r="AU5" s="34">
        <f t="shared" si="4"/>
        <v>0.27651160451119272</v>
      </c>
      <c r="AV5" s="34">
        <f t="shared" si="4"/>
        <v>1.1235745422632346E-2</v>
      </c>
      <c r="AW5" s="34">
        <f t="shared" si="4"/>
        <v>0.11228076774685575</v>
      </c>
      <c r="AX5" s="34">
        <f t="shared" si="4"/>
        <v>6.3867006617312996E-2</v>
      </c>
      <c r="AY5" s="34">
        <f t="shared" si="4"/>
        <v>3.732556377878115E-2</v>
      </c>
      <c r="BA5" s="31">
        <v>0.02</v>
      </c>
      <c r="BB5" s="34">
        <f>PERCENTILE($AK$5:$AY$19,BA5)</f>
        <v>3.9933106024806657E-4</v>
      </c>
    </row>
    <row r="6" spans="1:54" x14ac:dyDescent="0.35">
      <c r="A6" s="1">
        <f t="shared" si="1"/>
        <v>36613</v>
      </c>
      <c r="B6" s="3">
        <v>1920</v>
      </c>
      <c r="C6" s="3">
        <v>1262</v>
      </c>
      <c r="D6" s="3">
        <v>148335</v>
      </c>
      <c r="E6" s="3">
        <v>206</v>
      </c>
      <c r="F6" s="3">
        <v>5562</v>
      </c>
      <c r="G6" s="3">
        <v>203887</v>
      </c>
      <c r="H6" s="3">
        <v>5726</v>
      </c>
      <c r="I6" s="3">
        <v>17006</v>
      </c>
      <c r="J6" s="3">
        <v>23774</v>
      </c>
      <c r="K6" s="2">
        <v>70229</v>
      </c>
      <c r="L6" s="2">
        <v>2056</v>
      </c>
      <c r="M6" s="2">
        <v>1199</v>
      </c>
      <c r="N6" s="2">
        <v>11680</v>
      </c>
      <c r="O6" s="2">
        <v>600</v>
      </c>
      <c r="P6" s="2">
        <f t="shared" si="2"/>
        <v>13479</v>
      </c>
      <c r="Q6" s="2">
        <f t="shared" si="3"/>
        <v>493442</v>
      </c>
      <c r="AJ6" s="25" t="str">
        <v>neúplné zákl.vzděl.</v>
      </c>
      <c r="AK6" s="34">
        <f>CORREL($C$4:$C$140,B$4:B$140)^2</f>
        <v>5.5632662987414015E-4</v>
      </c>
      <c r="AL6" s="34">
        <f t="shared" ref="AL6:AY6" si="5">CORREL($C$4:$C$140,C$4:C$140)^2</f>
        <v>1.0000000000000004</v>
      </c>
      <c r="AM6" s="34">
        <f t="shared" si="5"/>
        <v>3.7552304600043281E-2</v>
      </c>
      <c r="AN6" s="34">
        <f t="shared" si="5"/>
        <v>7.3802435791486251E-2</v>
      </c>
      <c r="AO6" s="34">
        <f t="shared" si="5"/>
        <v>0.41416382765617593</v>
      </c>
      <c r="AP6" s="34">
        <f t="shared" si="5"/>
        <v>4.2363254839564185E-2</v>
      </c>
      <c r="AQ6" s="34">
        <f t="shared" si="5"/>
        <v>3.5595755957015349E-2</v>
      </c>
      <c r="AR6" s="34">
        <f t="shared" si="5"/>
        <v>1.7606297106828629E-2</v>
      </c>
      <c r="AS6" s="34">
        <f t="shared" si="5"/>
        <v>4.2076167388893131E-2</v>
      </c>
      <c r="AT6" s="34">
        <f t="shared" si="5"/>
        <v>0.1423880695149751</v>
      </c>
      <c r="AU6" s="34">
        <f t="shared" si="5"/>
        <v>0.40699215434150354</v>
      </c>
      <c r="AV6" s="34">
        <f t="shared" si="5"/>
        <v>0.5714013268367989</v>
      </c>
      <c r="AW6" s="34">
        <f t="shared" si="5"/>
        <v>0.52504725103173178</v>
      </c>
      <c r="AX6" s="34">
        <f t="shared" si="5"/>
        <v>0.24624889921688503</v>
      </c>
      <c r="AY6" s="34">
        <f t="shared" si="5"/>
        <v>0.56703145474646988</v>
      </c>
      <c r="BA6" s="32">
        <f>BA5+0.02</f>
        <v>0.04</v>
      </c>
      <c r="BB6" s="34">
        <f t="shared" ref="BB6:BB19" si="6">PERCENTILE($AK$5:$AY$19,BA6)</f>
        <v>5.6588045241335889E-4</v>
      </c>
    </row>
    <row r="7" spans="1:54" x14ac:dyDescent="0.35">
      <c r="A7" s="1">
        <f t="shared" si="1"/>
        <v>36705</v>
      </c>
      <c r="B7" s="3">
        <v>1785</v>
      </c>
      <c r="C7" s="3">
        <v>1251</v>
      </c>
      <c r="D7" s="3">
        <v>138188</v>
      </c>
      <c r="E7" s="3">
        <v>193</v>
      </c>
      <c r="F7" s="3">
        <v>5128</v>
      </c>
      <c r="G7" s="3">
        <v>178172</v>
      </c>
      <c r="H7" s="3">
        <v>5252</v>
      </c>
      <c r="I7" s="3">
        <v>16577</v>
      </c>
      <c r="J7" s="3">
        <v>21799</v>
      </c>
      <c r="K7" s="2">
        <v>65593</v>
      </c>
      <c r="L7" s="2">
        <v>2257</v>
      </c>
      <c r="M7" s="2">
        <v>1262</v>
      </c>
      <c r="N7" s="2">
        <v>13370</v>
      </c>
      <c r="O7" s="2">
        <v>569</v>
      </c>
      <c r="P7" s="2">
        <f t="shared" si="2"/>
        <v>15201</v>
      </c>
      <c r="Q7" s="2">
        <f t="shared" si="3"/>
        <v>451396</v>
      </c>
      <c r="AJ7" s="25" t="str">
        <v>zákl. vzděl.</v>
      </c>
      <c r="AK7" s="34">
        <f>CORREL($D$4:$D$140,B$4:B$140)^2</f>
        <v>0.78743083431600369</v>
      </c>
      <c r="AL7" s="34">
        <f t="shared" ref="AL7:AY7" si="7">CORREL($D$4:$D$140,C$4:C$140)^2</f>
        <v>3.7552304600043281E-2</v>
      </c>
      <c r="AM7" s="34">
        <f t="shared" si="7"/>
        <v>1</v>
      </c>
      <c r="AN7" s="34">
        <f t="shared" si="7"/>
        <v>0.80888134163912528</v>
      </c>
      <c r="AO7" s="34">
        <f t="shared" si="7"/>
        <v>0.52449949806422136</v>
      </c>
      <c r="AP7" s="34">
        <f t="shared" si="7"/>
        <v>0.95405661608407921</v>
      </c>
      <c r="AQ7" s="34">
        <f t="shared" si="7"/>
        <v>0.77603933159340321</v>
      </c>
      <c r="AR7" s="34">
        <f t="shared" si="7"/>
        <v>0.93327081958937974</v>
      </c>
      <c r="AS7" s="34">
        <f t="shared" si="7"/>
        <v>0.76721440146404529</v>
      </c>
      <c r="AT7" s="34">
        <f t="shared" si="7"/>
        <v>0.8432612751267381</v>
      </c>
      <c r="AU7" s="34">
        <f t="shared" si="7"/>
        <v>0.4107805295971409</v>
      </c>
      <c r="AV7" s="34">
        <f t="shared" si="7"/>
        <v>3.9933106024806657E-4</v>
      </c>
      <c r="AW7" s="34">
        <f t="shared" si="7"/>
        <v>0.17907881416755614</v>
      </c>
      <c r="AX7" s="34">
        <f t="shared" si="7"/>
        <v>0.11394267511454997</v>
      </c>
      <c r="AY7" s="34">
        <f t="shared" si="7"/>
        <v>8.0260492761564675E-2</v>
      </c>
      <c r="BA7" s="32">
        <f>BA6+0.02</f>
        <v>0.06</v>
      </c>
      <c r="BB7" s="34">
        <f t="shared" si="6"/>
        <v>5.5169203785549676E-3</v>
      </c>
    </row>
    <row r="8" spans="1:54" x14ac:dyDescent="0.35">
      <c r="A8" s="1">
        <f t="shared" si="1"/>
        <v>36797</v>
      </c>
      <c r="B8" s="3">
        <v>1715</v>
      </c>
      <c r="C8" s="3">
        <v>1360</v>
      </c>
      <c r="D8" s="3">
        <v>135968</v>
      </c>
      <c r="E8" s="3">
        <v>277</v>
      </c>
      <c r="F8" s="3">
        <v>6273</v>
      </c>
      <c r="G8" s="3">
        <v>182988</v>
      </c>
      <c r="H8" s="3">
        <v>5318</v>
      </c>
      <c r="I8" s="3">
        <v>15163</v>
      </c>
      <c r="J8" s="3">
        <v>24118</v>
      </c>
      <c r="K8" s="2">
        <v>66691</v>
      </c>
      <c r="L8" s="2">
        <v>3036</v>
      </c>
      <c r="M8" s="2">
        <v>1349</v>
      </c>
      <c r="N8" s="2">
        <v>13509</v>
      </c>
      <c r="O8" s="2">
        <v>507</v>
      </c>
      <c r="P8" s="2">
        <f t="shared" si="2"/>
        <v>15365</v>
      </c>
      <c r="Q8" s="2">
        <f t="shared" si="3"/>
        <v>458272</v>
      </c>
      <c r="AJ8" s="25" t="str">
        <v>nižší stř.vzděl.</v>
      </c>
      <c r="AK8" s="34">
        <f>CORREL($E$4:$E$140,B$4:B$140)^2</f>
        <v>0.71009744243631279</v>
      </c>
      <c r="AL8" s="34">
        <f t="shared" ref="AL8:AY8" si="8">CORREL($E$4:$E$140,C$4:C$140)^2</f>
        <v>7.3802435791486251E-2</v>
      </c>
      <c r="AM8" s="34">
        <f t="shared" si="8"/>
        <v>0.80888134163912528</v>
      </c>
      <c r="AN8" s="34">
        <f t="shared" si="8"/>
        <v>1.0000000000000004</v>
      </c>
      <c r="AO8" s="34">
        <f t="shared" si="8"/>
        <v>0.48697147750226338</v>
      </c>
      <c r="AP8" s="34">
        <f t="shared" si="8"/>
        <v>0.80648005721675697</v>
      </c>
      <c r="AQ8" s="34">
        <f t="shared" si="8"/>
        <v>0.50326837142353498</v>
      </c>
      <c r="AR8" s="34">
        <f t="shared" si="8"/>
        <v>0.61158996095239304</v>
      </c>
      <c r="AS8" s="34">
        <f t="shared" si="8"/>
        <v>0.50120320343388369</v>
      </c>
      <c r="AT8" s="34">
        <f t="shared" si="8"/>
        <v>0.75382611944642985</v>
      </c>
      <c r="AU8" s="34">
        <f t="shared" si="8"/>
        <v>0.40559344299350991</v>
      </c>
      <c r="AV8" s="34">
        <f t="shared" si="8"/>
        <v>3.1252693595809183E-5</v>
      </c>
      <c r="AW8" s="34">
        <f t="shared" si="8"/>
        <v>0.19108909303396399</v>
      </c>
      <c r="AX8" s="34">
        <f t="shared" si="8"/>
        <v>5.5451043074044193E-2</v>
      </c>
      <c r="AY8" s="34">
        <f t="shared" si="8"/>
        <v>8.9396471892646115E-2</v>
      </c>
      <c r="BA8" s="32">
        <f t="shared" ref="BA8:BA11" si="9">BA7+0.02</f>
        <v>0.08</v>
      </c>
      <c r="BB8" s="34">
        <f t="shared" si="6"/>
        <v>1.7509241987034935E-2</v>
      </c>
    </row>
    <row r="9" spans="1:54" x14ac:dyDescent="0.35">
      <c r="A9" s="1">
        <f t="shared" si="1"/>
        <v>36888</v>
      </c>
      <c r="B9" s="3">
        <v>1674</v>
      </c>
      <c r="C9" s="3">
        <v>1521</v>
      </c>
      <c r="D9" s="3">
        <v>141397</v>
      </c>
      <c r="E9" s="3">
        <v>253</v>
      </c>
      <c r="F9" s="3">
        <v>6352</v>
      </c>
      <c r="G9" s="3">
        <v>187464</v>
      </c>
      <c r="H9" s="3">
        <v>5176</v>
      </c>
      <c r="I9" s="3">
        <v>14310</v>
      </c>
      <c r="J9" s="3">
        <v>21125</v>
      </c>
      <c r="K9" s="2">
        <v>62503</v>
      </c>
      <c r="L9" s="2">
        <v>2226</v>
      </c>
      <c r="M9" s="2">
        <v>1119</v>
      </c>
      <c r="N9" s="2">
        <v>11780</v>
      </c>
      <c r="O9" s="2">
        <v>469</v>
      </c>
      <c r="P9" s="2">
        <f t="shared" si="2"/>
        <v>13368</v>
      </c>
      <c r="Q9" s="2">
        <f t="shared" si="3"/>
        <v>457369</v>
      </c>
      <c r="AJ9" s="25" t="str">
        <v>nižší str. odbor.vzd.</v>
      </c>
      <c r="AK9" s="34">
        <f>CORREL($F$4:$F$140,B$4:B$140)^2</f>
        <v>0.37597906105611512</v>
      </c>
      <c r="AL9" s="34">
        <f t="shared" ref="AL9:AY9" si="10">CORREL($F$4:$F$140,C$4:C$140)^2</f>
        <v>0.41416382765617593</v>
      </c>
      <c r="AM9" s="34">
        <f t="shared" si="10"/>
        <v>0.52449949806422136</v>
      </c>
      <c r="AN9" s="34">
        <f t="shared" si="10"/>
        <v>0.48697147750226338</v>
      </c>
      <c r="AO9" s="34">
        <f t="shared" si="10"/>
        <v>1</v>
      </c>
      <c r="AP9" s="34">
        <f t="shared" si="10"/>
        <v>0.57483468863236631</v>
      </c>
      <c r="AQ9" s="34">
        <f t="shared" si="10"/>
        <v>0.21896475784469463</v>
      </c>
      <c r="AR9" s="34">
        <f t="shared" si="10"/>
        <v>0.49465465979914125</v>
      </c>
      <c r="AS9" s="34">
        <f t="shared" si="10"/>
        <v>0.61119637792945625</v>
      </c>
      <c r="AT9" s="34">
        <f t="shared" si="10"/>
        <v>0.66638558561575756</v>
      </c>
      <c r="AU9" s="34">
        <f t="shared" si="10"/>
        <v>0.63556813232537246</v>
      </c>
      <c r="AV9" s="34">
        <f t="shared" si="10"/>
        <v>0.19513532042414314</v>
      </c>
      <c r="AW9" s="34">
        <f t="shared" si="10"/>
        <v>0.51728765890137096</v>
      </c>
      <c r="AX9" s="34">
        <f t="shared" si="10"/>
        <v>0.26938099323587822</v>
      </c>
      <c r="AY9" s="34">
        <f t="shared" si="10"/>
        <v>0.41303162930983278</v>
      </c>
      <c r="BA9" s="32">
        <f t="shared" si="9"/>
        <v>0.1</v>
      </c>
      <c r="BB9" s="34">
        <f t="shared" si="6"/>
        <v>3.5595755957015349E-2</v>
      </c>
    </row>
    <row r="10" spans="1:54" x14ac:dyDescent="0.35">
      <c r="A10" s="1">
        <f t="shared" si="1"/>
        <v>36978</v>
      </c>
      <c r="B10" s="3">
        <v>1544</v>
      </c>
      <c r="C10" s="3">
        <v>1621</v>
      </c>
      <c r="D10" s="3">
        <v>143612</v>
      </c>
      <c r="E10" s="3">
        <v>252</v>
      </c>
      <c r="F10" s="3">
        <v>6156</v>
      </c>
      <c r="G10" s="3">
        <v>186330</v>
      </c>
      <c r="H10" s="3">
        <v>5121</v>
      </c>
      <c r="I10" s="3">
        <v>14137</v>
      </c>
      <c r="J10" s="3">
        <v>18893</v>
      </c>
      <c r="K10" s="2">
        <v>59367</v>
      </c>
      <c r="L10" s="2">
        <v>2135</v>
      </c>
      <c r="M10" s="2">
        <v>1042</v>
      </c>
      <c r="N10" s="2">
        <v>10898</v>
      </c>
      <c r="O10" s="2">
        <v>408</v>
      </c>
      <c r="P10" s="2">
        <f t="shared" si="2"/>
        <v>12348</v>
      </c>
      <c r="Q10" s="2">
        <f t="shared" si="3"/>
        <v>451516</v>
      </c>
      <c r="AJ10" s="25" t="str">
        <v>str.odb.vzd. s výuč.lis.</v>
      </c>
      <c r="AK10" s="34">
        <f>CORREL($G$4:$G$140,B$4:B$140)^2</f>
        <v>0.75933129633999341</v>
      </c>
      <c r="AL10" s="34">
        <f t="shared" ref="AL10:AY10" si="11">CORREL($G$4:$G$140,C$4:C$140)^2</f>
        <v>4.2363254839564185E-2</v>
      </c>
      <c r="AM10" s="34">
        <f t="shared" si="11"/>
        <v>0.95405661608407921</v>
      </c>
      <c r="AN10" s="34">
        <f t="shared" si="11"/>
        <v>0.80648005721675697</v>
      </c>
      <c r="AO10" s="34">
        <f t="shared" si="11"/>
        <v>0.57483468863236631</v>
      </c>
      <c r="AP10" s="34">
        <f t="shared" si="11"/>
        <v>1</v>
      </c>
      <c r="AQ10" s="34">
        <f t="shared" si="11"/>
        <v>0.69837419356638109</v>
      </c>
      <c r="AR10" s="34">
        <f t="shared" si="11"/>
        <v>0.87180339794155315</v>
      </c>
      <c r="AS10" s="34">
        <f t="shared" si="11"/>
        <v>0.82912198503782775</v>
      </c>
      <c r="AT10" s="34">
        <f t="shared" si="11"/>
        <v>0.88955073174620303</v>
      </c>
      <c r="AU10" s="34">
        <f t="shared" si="11"/>
        <v>0.44034384500524215</v>
      </c>
      <c r="AV10" s="34">
        <f t="shared" si="11"/>
        <v>6.5406742709809272E-4</v>
      </c>
      <c r="AW10" s="34">
        <f t="shared" si="11"/>
        <v>0.21503866042765471</v>
      </c>
      <c r="AX10" s="34">
        <f t="shared" si="11"/>
        <v>0.14964440711007335</v>
      </c>
      <c r="AY10" s="34">
        <f t="shared" si="11"/>
        <v>0.10696074672327829</v>
      </c>
      <c r="BA10" s="32">
        <f t="shared" si="9"/>
        <v>0.12000000000000001</v>
      </c>
      <c r="BB10" s="34">
        <f t="shared" si="6"/>
        <v>3.7552304600043281E-2</v>
      </c>
    </row>
    <row r="11" spans="1:54" ht="21" x14ac:dyDescent="0.35">
      <c r="A11" s="1">
        <f t="shared" si="1"/>
        <v>37070</v>
      </c>
      <c r="B11" s="3">
        <v>1479</v>
      </c>
      <c r="C11" s="3">
        <v>1547</v>
      </c>
      <c r="D11" s="3">
        <v>134953</v>
      </c>
      <c r="E11" s="3">
        <v>280</v>
      </c>
      <c r="F11" s="3">
        <v>6349</v>
      </c>
      <c r="G11" s="3">
        <v>165041</v>
      </c>
      <c r="H11" s="3">
        <v>4712</v>
      </c>
      <c r="I11" s="3">
        <v>13975</v>
      </c>
      <c r="J11" s="3">
        <v>17115</v>
      </c>
      <c r="K11" s="2">
        <v>58883</v>
      </c>
      <c r="L11" s="2">
        <v>2235</v>
      </c>
      <c r="M11" s="2">
        <v>1114</v>
      </c>
      <c r="N11" s="2">
        <v>12134</v>
      </c>
      <c r="O11" s="2">
        <v>425</v>
      </c>
      <c r="P11" s="2">
        <f t="shared" si="2"/>
        <v>13673</v>
      </c>
      <c r="Q11" s="2">
        <f t="shared" si="3"/>
        <v>420242</v>
      </c>
      <c r="AJ11" s="25" t="str">
        <v>str. a str.odb. bez mat. a v.l.</v>
      </c>
      <c r="AK11" s="34">
        <f>CORREL($H$4:$H$140,B$4:B$140)^2</f>
        <v>0.6756570416436285</v>
      </c>
      <c r="AL11" s="34">
        <f t="shared" ref="AL11:AY11" si="12">CORREL($H$4:$H$140,C$4:C$140)^2</f>
        <v>3.5595755957015349E-2</v>
      </c>
      <c r="AM11" s="34">
        <f t="shared" si="12"/>
        <v>0.77603933159340321</v>
      </c>
      <c r="AN11" s="34">
        <f t="shared" si="12"/>
        <v>0.50326837142353498</v>
      </c>
      <c r="AO11" s="34">
        <f t="shared" si="12"/>
        <v>0.21896475784469463</v>
      </c>
      <c r="AP11" s="34">
        <f t="shared" si="12"/>
        <v>0.69837419356638109</v>
      </c>
      <c r="AQ11" s="34">
        <f t="shared" si="12"/>
        <v>1.0000000000000004</v>
      </c>
      <c r="AR11" s="34">
        <f t="shared" si="12"/>
        <v>0.83031077822092703</v>
      </c>
      <c r="AS11" s="34">
        <f t="shared" si="12"/>
        <v>0.59744178556481908</v>
      </c>
      <c r="AT11" s="34">
        <f t="shared" si="12"/>
        <v>0.4482156129597748</v>
      </c>
      <c r="AU11" s="34">
        <f t="shared" si="12"/>
        <v>8.3294977269988829E-2</v>
      </c>
      <c r="AV11" s="34">
        <f t="shared" si="12"/>
        <v>0.17836026565965971</v>
      </c>
      <c r="AW11" s="34">
        <f t="shared" si="12"/>
        <v>5.6588045241335889E-4</v>
      </c>
      <c r="AX11" s="34">
        <f t="shared" si="12"/>
        <v>1.7605436797220772E-4</v>
      </c>
      <c r="AY11" s="34">
        <f t="shared" si="12"/>
        <v>1.63931081094074E-2</v>
      </c>
      <c r="BA11" s="32">
        <f t="shared" si="9"/>
        <v>0.14000000000000001</v>
      </c>
      <c r="BB11" s="34">
        <f t="shared" si="6"/>
        <v>4.7074858603976977E-2</v>
      </c>
    </row>
    <row r="12" spans="1:54" x14ac:dyDescent="0.35">
      <c r="A12" s="1">
        <f t="shared" si="1"/>
        <v>37162</v>
      </c>
      <c r="B12" s="3">
        <v>1430</v>
      </c>
      <c r="C12" s="3">
        <v>1662</v>
      </c>
      <c r="D12" s="3">
        <v>135240</v>
      </c>
      <c r="E12" s="3">
        <v>354</v>
      </c>
      <c r="F12" s="3">
        <v>8274</v>
      </c>
      <c r="G12" s="3">
        <v>171516</v>
      </c>
      <c r="H12" s="3">
        <v>4865</v>
      </c>
      <c r="I12" s="3">
        <v>14364</v>
      </c>
      <c r="J12" s="3">
        <v>17827</v>
      </c>
      <c r="K12" s="2">
        <v>66728</v>
      </c>
      <c r="L12" s="2">
        <v>3356</v>
      </c>
      <c r="M12" s="2">
        <v>1336</v>
      </c>
      <c r="N12" s="2">
        <v>13150</v>
      </c>
      <c r="O12" s="2">
        <v>370</v>
      </c>
      <c r="P12" s="2">
        <f t="shared" si="2"/>
        <v>14856</v>
      </c>
      <c r="Q12" s="2">
        <f t="shared" si="3"/>
        <v>440472</v>
      </c>
      <c r="AJ12" s="25" t="str">
        <v xml:space="preserve">  ÚSV</v>
      </c>
      <c r="AK12" s="34">
        <f>CORREL($I$4:$I$140,B$4:B$140)^2</f>
        <v>0.71122405008857736</v>
      </c>
      <c r="AL12" s="34">
        <f t="shared" ref="AL12:AY12" si="13">CORREL($I$4:$I$140,C$4:C$140)^2</f>
        <v>1.7606297106828629E-2</v>
      </c>
      <c r="AM12" s="34">
        <f t="shared" si="13"/>
        <v>0.93327081958937974</v>
      </c>
      <c r="AN12" s="34">
        <f t="shared" si="13"/>
        <v>0.61158996095239304</v>
      </c>
      <c r="AO12" s="34">
        <f t="shared" si="13"/>
        <v>0.49465465979914125</v>
      </c>
      <c r="AP12" s="34">
        <f t="shared" si="13"/>
        <v>0.87180339794155315</v>
      </c>
      <c r="AQ12" s="34">
        <f t="shared" si="13"/>
        <v>0.83031077822092703</v>
      </c>
      <c r="AR12" s="34">
        <f t="shared" si="13"/>
        <v>0.99999999999999978</v>
      </c>
      <c r="AS12" s="34">
        <f t="shared" si="13"/>
        <v>0.83619691653531303</v>
      </c>
      <c r="AT12" s="34">
        <f t="shared" si="13"/>
        <v>0.76378769942377067</v>
      </c>
      <c r="AU12" s="34">
        <f t="shared" si="13"/>
        <v>0.35875974833162361</v>
      </c>
      <c r="AV12" s="34">
        <f t="shared" si="13"/>
        <v>1.0235578439227518E-3</v>
      </c>
      <c r="AW12" s="34">
        <f t="shared" si="13"/>
        <v>0.15853941926574489</v>
      </c>
      <c r="AX12" s="34">
        <f t="shared" si="13"/>
        <v>0.13930659549371538</v>
      </c>
      <c r="AY12" s="34">
        <f t="shared" si="13"/>
        <v>6.9348940030565798E-2</v>
      </c>
      <c r="BA12" s="37"/>
      <c r="BB12" s="38"/>
    </row>
    <row r="13" spans="1:54" x14ac:dyDescent="0.35">
      <c r="A13" s="1">
        <f t="shared" si="1"/>
        <v>37253</v>
      </c>
      <c r="B13" s="3">
        <v>1396</v>
      </c>
      <c r="C13" s="3">
        <v>1804</v>
      </c>
      <c r="D13" s="3">
        <v>145243</v>
      </c>
      <c r="E13" s="3">
        <v>382</v>
      </c>
      <c r="F13" s="3">
        <v>8673</v>
      </c>
      <c r="G13" s="3">
        <v>185560</v>
      </c>
      <c r="H13" s="3">
        <v>5009</v>
      </c>
      <c r="I13" s="3">
        <v>14358</v>
      </c>
      <c r="J13" s="3">
        <v>17669</v>
      </c>
      <c r="K13" s="2">
        <v>64621</v>
      </c>
      <c r="L13" s="2">
        <v>2760</v>
      </c>
      <c r="M13" s="2">
        <v>1239</v>
      </c>
      <c r="N13" s="2">
        <v>12851</v>
      </c>
      <c r="O13" s="2">
        <v>358</v>
      </c>
      <c r="P13" s="2">
        <f t="shared" si="2"/>
        <v>14448</v>
      </c>
      <c r="Q13" s="2">
        <f t="shared" si="3"/>
        <v>461923</v>
      </c>
      <c r="AJ13" s="25" t="str">
        <v>ÚSO s vyuč.a mat.</v>
      </c>
      <c r="AK13" s="34">
        <f>CORREL($J$4:$J$140,B$4:B$140)^2</f>
        <v>0.6317323767058437</v>
      </c>
      <c r="AL13" s="34">
        <f t="shared" ref="AL13:AY13" si="14">CORREL($J$4:$J$140,C$4:C$140)^2</f>
        <v>4.2076167388893131E-2</v>
      </c>
      <c r="AM13" s="34">
        <f t="shared" si="14"/>
        <v>0.76721440146404529</v>
      </c>
      <c r="AN13" s="34">
        <f t="shared" si="14"/>
        <v>0.50120320343388369</v>
      </c>
      <c r="AO13" s="34">
        <f t="shared" si="14"/>
        <v>0.61119637792945625</v>
      </c>
      <c r="AP13" s="34">
        <f t="shared" si="14"/>
        <v>0.82912198503782775</v>
      </c>
      <c r="AQ13" s="34">
        <f t="shared" si="14"/>
        <v>0.59744178556481908</v>
      </c>
      <c r="AR13" s="34">
        <f t="shared" si="14"/>
        <v>0.83619691653531303</v>
      </c>
      <c r="AS13" s="34">
        <f t="shared" si="14"/>
        <v>1</v>
      </c>
      <c r="AT13" s="34">
        <f t="shared" si="14"/>
        <v>0.83032915243757022</v>
      </c>
      <c r="AU13" s="34">
        <f t="shared" si="14"/>
        <v>0.49703058656919458</v>
      </c>
      <c r="AV13" s="34">
        <f t="shared" si="14"/>
        <v>2.5133225353439165E-2</v>
      </c>
      <c r="AW13" s="34">
        <f t="shared" si="14"/>
        <v>0.30653348551631748</v>
      </c>
      <c r="AX13" s="34">
        <f t="shared" si="14"/>
        <v>0.30856878634491081</v>
      </c>
      <c r="AY13" s="34">
        <f t="shared" si="14"/>
        <v>0.1903970834827052</v>
      </c>
      <c r="BA13" s="32">
        <f t="shared" ref="BA13:BA17" si="15">BA14-0.02</f>
        <v>0.81333333333333324</v>
      </c>
      <c r="BB13" s="34">
        <f t="shared" si="6"/>
        <v>0.80648005721675697</v>
      </c>
    </row>
    <row r="14" spans="1:54" x14ac:dyDescent="0.35">
      <c r="A14" s="1">
        <f t="shared" si="1"/>
        <v>37343</v>
      </c>
      <c r="B14" s="3">
        <v>1357</v>
      </c>
      <c r="C14" s="3">
        <v>1893</v>
      </c>
      <c r="D14" s="3">
        <v>151640</v>
      </c>
      <c r="E14" s="3">
        <v>383</v>
      </c>
      <c r="F14" s="3">
        <v>8810</v>
      </c>
      <c r="G14" s="3">
        <v>190236</v>
      </c>
      <c r="H14" s="3">
        <v>5088</v>
      </c>
      <c r="I14" s="3">
        <v>15087</v>
      </c>
      <c r="J14" s="3">
        <v>17080</v>
      </c>
      <c r="K14" s="2">
        <v>63574</v>
      </c>
      <c r="L14" s="2">
        <v>2686</v>
      </c>
      <c r="M14" s="2">
        <v>1199</v>
      </c>
      <c r="N14" s="2">
        <v>12266</v>
      </c>
      <c r="O14" s="2">
        <v>374</v>
      </c>
      <c r="P14" s="2">
        <f t="shared" si="2"/>
        <v>13839</v>
      </c>
      <c r="Q14" s="2">
        <f t="shared" si="3"/>
        <v>471673</v>
      </c>
      <c r="AJ14" s="25" t="str">
        <v>ÚSO s mat.bez vyuč.</v>
      </c>
      <c r="AK14" s="34">
        <f>CORREL($K$4:$K$140,B$4:B$140)^2</f>
        <v>0.68184547830868614</v>
      </c>
      <c r="AL14" s="34">
        <f t="shared" ref="AL14:AY14" si="16">CORREL($K$4:$K$140,C$4:C$140)^2</f>
        <v>0.1423880695149751</v>
      </c>
      <c r="AM14" s="34">
        <f t="shared" si="16"/>
        <v>0.8432612751267381</v>
      </c>
      <c r="AN14" s="34">
        <f t="shared" si="16"/>
        <v>0.75382611944642985</v>
      </c>
      <c r="AO14" s="34">
        <f t="shared" si="16"/>
        <v>0.66638558561575756</v>
      </c>
      <c r="AP14" s="34">
        <f t="shared" si="16"/>
        <v>0.88955073174620303</v>
      </c>
      <c r="AQ14" s="34">
        <f t="shared" si="16"/>
        <v>0.4482156129597748</v>
      </c>
      <c r="AR14" s="34">
        <f t="shared" si="16"/>
        <v>0.76378769942377067</v>
      </c>
      <c r="AS14" s="34">
        <f t="shared" si="16"/>
        <v>0.83032915243757022</v>
      </c>
      <c r="AT14" s="34">
        <f t="shared" si="16"/>
        <v>1.0000000000000004</v>
      </c>
      <c r="AU14" s="34">
        <f t="shared" si="16"/>
        <v>0.72709116415856268</v>
      </c>
      <c r="AV14" s="34">
        <f t="shared" si="16"/>
        <v>9.8903092429974235E-2</v>
      </c>
      <c r="AW14" s="34">
        <f t="shared" si="16"/>
        <v>0.50149233158021389</v>
      </c>
      <c r="AX14" s="34">
        <f t="shared" si="16"/>
        <v>0.38438338470096589</v>
      </c>
      <c r="AY14" s="34">
        <f t="shared" si="16"/>
        <v>0.35303897755292063</v>
      </c>
      <c r="BA14" s="32">
        <f t="shared" si="15"/>
        <v>0.83333333333333326</v>
      </c>
      <c r="BB14" s="34">
        <f t="shared" si="6"/>
        <v>0.82912198503782775</v>
      </c>
    </row>
    <row r="15" spans="1:54" x14ac:dyDescent="0.35">
      <c r="A15" s="1">
        <f t="shared" si="1"/>
        <v>37435</v>
      </c>
      <c r="B15" s="3">
        <v>1273</v>
      </c>
      <c r="C15" s="3">
        <v>1846</v>
      </c>
      <c r="D15" s="3">
        <v>146881</v>
      </c>
      <c r="E15" s="3">
        <v>369</v>
      </c>
      <c r="F15" s="3">
        <v>8232</v>
      </c>
      <c r="G15" s="3">
        <v>176808</v>
      </c>
      <c r="H15" s="3">
        <v>4785</v>
      </c>
      <c r="I15" s="3">
        <v>15146</v>
      </c>
      <c r="J15" s="3">
        <v>17002</v>
      </c>
      <c r="K15" s="2">
        <v>63725</v>
      </c>
      <c r="L15" s="2">
        <v>2721</v>
      </c>
      <c r="M15" s="2">
        <v>1376</v>
      </c>
      <c r="N15" s="2">
        <v>13724</v>
      </c>
      <c r="O15" s="2">
        <v>415</v>
      </c>
      <c r="P15" s="2">
        <f t="shared" si="2"/>
        <v>15515</v>
      </c>
      <c r="Q15" s="2">
        <f t="shared" si="3"/>
        <v>454303</v>
      </c>
      <c r="AJ15" s="25" t="str">
        <v>vyšší odb.vzděl.</v>
      </c>
      <c r="AK15" s="34">
        <f>CORREL($L$4:$L$140,B$4:B$140)^2</f>
        <v>0.27651160451119272</v>
      </c>
      <c r="AL15" s="34">
        <f t="shared" ref="AL15:AY15" si="17">CORREL($L$4:$L$140,C$4:C$140)^2</f>
        <v>0.40699215434150354</v>
      </c>
      <c r="AM15" s="34">
        <f t="shared" si="17"/>
        <v>0.4107805295971409</v>
      </c>
      <c r="AN15" s="34">
        <f t="shared" si="17"/>
        <v>0.40559344299350991</v>
      </c>
      <c r="AO15" s="34">
        <f t="shared" si="17"/>
        <v>0.63556813232537246</v>
      </c>
      <c r="AP15" s="34">
        <f t="shared" si="17"/>
        <v>0.44034384500524215</v>
      </c>
      <c r="AQ15" s="34">
        <f t="shared" si="17"/>
        <v>8.3294977269988829E-2</v>
      </c>
      <c r="AR15" s="34">
        <f t="shared" si="17"/>
        <v>0.35875974833162361</v>
      </c>
      <c r="AS15" s="34">
        <f t="shared" si="17"/>
        <v>0.49703058656919458</v>
      </c>
      <c r="AT15" s="34">
        <f t="shared" si="17"/>
        <v>0.72709116415856268</v>
      </c>
      <c r="AU15" s="34">
        <f t="shared" si="17"/>
        <v>1</v>
      </c>
      <c r="AV15" s="34">
        <f t="shared" si="17"/>
        <v>0.47274646965471101</v>
      </c>
      <c r="AW15" s="34">
        <f t="shared" si="17"/>
        <v>0.85362957682302321</v>
      </c>
      <c r="AX15" s="34">
        <f t="shared" si="17"/>
        <v>0.58848723686489746</v>
      </c>
      <c r="AY15" s="34">
        <f t="shared" si="17"/>
        <v>0.75500906105073862</v>
      </c>
      <c r="BA15" s="32">
        <f t="shared" si="15"/>
        <v>0.85333333333333328</v>
      </c>
      <c r="BB15" s="34">
        <f t="shared" si="6"/>
        <v>0.83118975783857241</v>
      </c>
    </row>
    <row r="16" spans="1:54" x14ac:dyDescent="0.35">
      <c r="A16" s="1">
        <f t="shared" si="1"/>
        <v>37527</v>
      </c>
      <c r="B16" s="3">
        <v>1261</v>
      </c>
      <c r="C16" s="3">
        <v>1933</v>
      </c>
      <c r="D16" s="3">
        <v>149343</v>
      </c>
      <c r="E16" s="3">
        <v>435</v>
      </c>
      <c r="F16" s="3">
        <v>10038</v>
      </c>
      <c r="G16" s="3">
        <v>192481</v>
      </c>
      <c r="H16" s="3">
        <v>5037</v>
      </c>
      <c r="I16" s="3">
        <v>15113</v>
      </c>
      <c r="J16" s="3">
        <v>21346</v>
      </c>
      <c r="K16" s="2">
        <v>74791</v>
      </c>
      <c r="L16" s="2">
        <v>3864</v>
      </c>
      <c r="M16" s="2">
        <v>1565</v>
      </c>
      <c r="N16" s="2">
        <v>15290</v>
      </c>
      <c r="O16" s="2">
        <v>406</v>
      </c>
      <c r="P16" s="2">
        <f t="shared" si="2"/>
        <v>17261</v>
      </c>
      <c r="Q16" s="2">
        <f t="shared" si="3"/>
        <v>492903</v>
      </c>
      <c r="AJ16" s="25" t="str">
        <v>bakalář. vzděl.</v>
      </c>
      <c r="AK16" s="34">
        <f>CORREL($M$4:$M$140,B$4:B$140)^2</f>
        <v>1.1235745422632346E-2</v>
      </c>
      <c r="AL16" s="34">
        <f t="shared" ref="AL16:AY16" si="18">CORREL($M$4:$M$140,C$4:C$140)^2</f>
        <v>0.5714013268367989</v>
      </c>
      <c r="AM16" s="34">
        <f t="shared" si="18"/>
        <v>3.9933106024806657E-4</v>
      </c>
      <c r="AN16" s="34">
        <f t="shared" si="18"/>
        <v>3.1252693595809183E-5</v>
      </c>
      <c r="AO16" s="34">
        <f t="shared" si="18"/>
        <v>0.19513532042414314</v>
      </c>
      <c r="AP16" s="34">
        <f t="shared" si="18"/>
        <v>6.5406742709809272E-4</v>
      </c>
      <c r="AQ16" s="34">
        <f t="shared" si="18"/>
        <v>0.17836026565965971</v>
      </c>
      <c r="AR16" s="34">
        <f t="shared" si="18"/>
        <v>1.0235578439227518E-3</v>
      </c>
      <c r="AS16" s="34">
        <f t="shared" si="18"/>
        <v>2.5133225353439165E-2</v>
      </c>
      <c r="AT16" s="34">
        <f t="shared" si="18"/>
        <v>9.8903092429974235E-2</v>
      </c>
      <c r="AU16" s="34">
        <f t="shared" si="18"/>
        <v>0.47274646965471101</v>
      </c>
      <c r="AV16" s="34">
        <f t="shared" si="18"/>
        <v>1</v>
      </c>
      <c r="AW16" s="34">
        <f t="shared" si="18"/>
        <v>0.76281311687617437</v>
      </c>
      <c r="AX16" s="34">
        <f t="shared" si="18"/>
        <v>0.65743951904506814</v>
      </c>
      <c r="AY16" s="34">
        <f t="shared" si="18"/>
        <v>0.88905583809473487</v>
      </c>
      <c r="BA16" s="32">
        <f t="shared" si="15"/>
        <v>0.87333333333333329</v>
      </c>
      <c r="BB16" s="34">
        <f t="shared" si="6"/>
        <v>0.8497587441897434</v>
      </c>
    </row>
    <row r="17" spans="1:54" x14ac:dyDescent="0.35">
      <c r="A17" s="1">
        <f t="shared" si="1"/>
        <v>37618</v>
      </c>
      <c r="B17" s="3">
        <v>1242</v>
      </c>
      <c r="C17" s="3">
        <v>2047</v>
      </c>
      <c r="D17" s="3">
        <v>158836</v>
      </c>
      <c r="E17" s="3">
        <v>457</v>
      </c>
      <c r="F17" s="3">
        <v>10436</v>
      </c>
      <c r="G17" s="3">
        <v>208088</v>
      </c>
      <c r="H17" s="3">
        <v>5265</v>
      </c>
      <c r="I17" s="3">
        <v>15067</v>
      </c>
      <c r="J17" s="3">
        <v>20573</v>
      </c>
      <c r="K17" s="2">
        <v>73039</v>
      </c>
      <c r="L17" s="2">
        <v>3245</v>
      </c>
      <c r="M17" s="2">
        <v>1473</v>
      </c>
      <c r="N17" s="2">
        <v>14275</v>
      </c>
      <c r="O17" s="2">
        <v>392</v>
      </c>
      <c r="P17" s="2">
        <f t="shared" si="2"/>
        <v>16140</v>
      </c>
      <c r="Q17" s="2">
        <f t="shared" si="3"/>
        <v>514435</v>
      </c>
      <c r="AJ17" s="25" t="str">
        <v xml:space="preserve">VŠ </v>
      </c>
      <c r="AK17" s="34">
        <f>CORREL($N$4:$N$140,B$4:B$140)^2</f>
        <v>0.11228076774685575</v>
      </c>
      <c r="AL17" s="34">
        <f t="shared" ref="AL17:AY17" si="19">CORREL($N$4:$N$140,C$4:C$140)^2</f>
        <v>0.52504725103173178</v>
      </c>
      <c r="AM17" s="34">
        <f t="shared" si="19"/>
        <v>0.17907881416755614</v>
      </c>
      <c r="AN17" s="34">
        <f t="shared" si="19"/>
        <v>0.19108909303396399</v>
      </c>
      <c r="AO17" s="34">
        <f t="shared" si="19"/>
        <v>0.51728765890137096</v>
      </c>
      <c r="AP17" s="34">
        <f t="shared" si="19"/>
        <v>0.21503866042765471</v>
      </c>
      <c r="AQ17" s="34">
        <f t="shared" si="19"/>
        <v>5.6588045241335889E-4</v>
      </c>
      <c r="AR17" s="34">
        <f t="shared" si="19"/>
        <v>0.15853941926574489</v>
      </c>
      <c r="AS17" s="34">
        <f t="shared" si="19"/>
        <v>0.30653348551631748</v>
      </c>
      <c r="AT17" s="34">
        <f t="shared" si="19"/>
        <v>0.50149233158021389</v>
      </c>
      <c r="AU17" s="34">
        <f t="shared" si="19"/>
        <v>0.85362957682302321</v>
      </c>
      <c r="AV17" s="34">
        <f t="shared" si="19"/>
        <v>0.76281311687617437</v>
      </c>
      <c r="AW17" s="34">
        <f t="shared" si="19"/>
        <v>1.0000000000000004</v>
      </c>
      <c r="AX17" s="34">
        <f t="shared" si="19"/>
        <v>0.76817215011115569</v>
      </c>
      <c r="AY17" s="34">
        <f t="shared" si="19"/>
        <v>0.97150469163928133</v>
      </c>
      <c r="BA17" s="32">
        <f t="shared" si="15"/>
        <v>0.89333333333333331</v>
      </c>
      <c r="BB17" s="34">
        <f t="shared" si="6"/>
        <v>0.88905583809473487</v>
      </c>
    </row>
    <row r="18" spans="1:54" x14ac:dyDescent="0.35">
      <c r="A18" s="1">
        <f t="shared" si="1"/>
        <v>37708</v>
      </c>
      <c r="B18" s="3">
        <v>1252</v>
      </c>
      <c r="C18" s="3">
        <v>2090</v>
      </c>
      <c r="D18" s="3">
        <v>165756</v>
      </c>
      <c r="E18" s="3">
        <v>452</v>
      </c>
      <c r="F18" s="3">
        <v>10600</v>
      </c>
      <c r="G18" s="3">
        <v>216169</v>
      </c>
      <c r="H18" s="3">
        <v>5282</v>
      </c>
      <c r="I18" s="3">
        <v>15657</v>
      </c>
      <c r="J18" s="3">
        <v>20041</v>
      </c>
      <c r="K18" s="2">
        <v>72497</v>
      </c>
      <c r="L18" s="2">
        <v>2984</v>
      </c>
      <c r="M18" s="2">
        <v>1457</v>
      </c>
      <c r="N18" s="2">
        <v>13580</v>
      </c>
      <c r="O18" s="2">
        <v>378</v>
      </c>
      <c r="P18" s="2">
        <f t="shared" si="2"/>
        <v>15415</v>
      </c>
      <c r="Q18" s="2">
        <f t="shared" si="3"/>
        <v>528195</v>
      </c>
      <c r="AJ18" s="25" t="str">
        <v>doktor. vzděl.</v>
      </c>
      <c r="AK18" s="34">
        <f>CORREL($O$4:$O$140,B$4:B$140)^2</f>
        <v>6.3867006617312996E-2</v>
      </c>
      <c r="AL18" s="34">
        <f t="shared" ref="AL18:AY18" si="20">CORREL($O$4:$O$140,C$4:C$140)^2</f>
        <v>0.24624889921688503</v>
      </c>
      <c r="AM18" s="34">
        <f t="shared" si="20"/>
        <v>0.11394267511454997</v>
      </c>
      <c r="AN18" s="34">
        <f t="shared" si="20"/>
        <v>5.5451043074044193E-2</v>
      </c>
      <c r="AO18" s="34">
        <f t="shared" si="20"/>
        <v>0.26938099323587822</v>
      </c>
      <c r="AP18" s="34">
        <f t="shared" si="20"/>
        <v>0.14964440711007335</v>
      </c>
      <c r="AQ18" s="34">
        <f t="shared" si="20"/>
        <v>1.7605436797220772E-4</v>
      </c>
      <c r="AR18" s="34">
        <f t="shared" si="20"/>
        <v>0.13930659549371538</v>
      </c>
      <c r="AS18" s="34">
        <f t="shared" si="20"/>
        <v>0.30856878634491081</v>
      </c>
      <c r="AT18" s="34">
        <f t="shared" si="20"/>
        <v>0.38438338470096589</v>
      </c>
      <c r="AU18" s="34">
        <f t="shared" si="20"/>
        <v>0.58848723686489746</v>
      </c>
      <c r="AV18" s="34">
        <f t="shared" si="20"/>
        <v>0.65743951904506814</v>
      </c>
      <c r="AW18" s="34">
        <f t="shared" si="20"/>
        <v>0.76817215011115569</v>
      </c>
      <c r="AX18" s="34">
        <f t="shared" si="20"/>
        <v>1.0000000000000004</v>
      </c>
      <c r="AY18" s="34">
        <f t="shared" si="20"/>
        <v>0.78271483483216286</v>
      </c>
      <c r="BA18" s="32">
        <f>BA19-0.02</f>
        <v>0.91333333333333333</v>
      </c>
      <c r="BB18" s="34">
        <f t="shared" si="6"/>
        <v>0.93327081958937974</v>
      </c>
    </row>
    <row r="19" spans="1:54" x14ac:dyDescent="0.35">
      <c r="A19" s="1">
        <f t="shared" si="1"/>
        <v>37800</v>
      </c>
      <c r="B19" s="3">
        <v>1198</v>
      </c>
      <c r="C19" s="3">
        <v>1998</v>
      </c>
      <c r="D19" s="3">
        <v>158744</v>
      </c>
      <c r="E19" s="3">
        <v>439</v>
      </c>
      <c r="F19" s="3">
        <v>9799</v>
      </c>
      <c r="G19" s="3">
        <v>197619</v>
      </c>
      <c r="H19" s="3">
        <v>5111</v>
      </c>
      <c r="I19" s="3">
        <v>15777</v>
      </c>
      <c r="J19" s="3">
        <v>19261</v>
      </c>
      <c r="K19" s="2">
        <v>70808</v>
      </c>
      <c r="L19" s="2">
        <v>2897</v>
      </c>
      <c r="M19" s="2">
        <v>1621</v>
      </c>
      <c r="N19" s="2">
        <v>15317</v>
      </c>
      <c r="O19" s="2">
        <v>407</v>
      </c>
      <c r="P19" s="2">
        <f t="shared" si="2"/>
        <v>17345</v>
      </c>
      <c r="Q19" s="2">
        <f t="shared" si="3"/>
        <v>500996</v>
      </c>
      <c r="AJ19" s="25" t="str">
        <v>VŠ Bc+ Mgr+ PhD</v>
      </c>
      <c r="AK19" s="34">
        <f>CORREL($P$4:$P$140,B$4:B$140)^2</f>
        <v>3.732556377878115E-2</v>
      </c>
      <c r="AL19" s="34">
        <f t="shared" ref="AL19:AY19" si="21">CORREL($P$4:$P$140,C$4:C$140)^2</f>
        <v>0.56703145474646988</v>
      </c>
      <c r="AM19" s="34">
        <f t="shared" si="21"/>
        <v>8.0260492761564675E-2</v>
      </c>
      <c r="AN19" s="34">
        <f t="shared" si="21"/>
        <v>8.9396471892646115E-2</v>
      </c>
      <c r="AO19" s="34">
        <f t="shared" si="21"/>
        <v>0.41303162930983278</v>
      </c>
      <c r="AP19" s="34">
        <f t="shared" si="21"/>
        <v>0.10696074672327829</v>
      </c>
      <c r="AQ19" s="34">
        <f t="shared" si="21"/>
        <v>1.63931081094074E-2</v>
      </c>
      <c r="AR19" s="34">
        <f t="shared" si="21"/>
        <v>6.9348940030565798E-2</v>
      </c>
      <c r="AS19" s="34">
        <f t="shared" si="21"/>
        <v>0.1903970834827052</v>
      </c>
      <c r="AT19" s="34">
        <f t="shared" si="21"/>
        <v>0.35303897755292063</v>
      </c>
      <c r="AU19" s="34">
        <f t="shared" si="21"/>
        <v>0.75500906105073862</v>
      </c>
      <c r="AV19" s="34">
        <f t="shared" si="21"/>
        <v>0.88905583809473487</v>
      </c>
      <c r="AW19" s="34">
        <f t="shared" si="21"/>
        <v>0.97150469163928133</v>
      </c>
      <c r="AX19" s="34">
        <f t="shared" si="21"/>
        <v>0.78271483483216286</v>
      </c>
      <c r="AY19" s="34">
        <f t="shared" si="21"/>
        <v>0.99999999999999978</v>
      </c>
      <c r="BA19" s="32">
        <f>1-1/15</f>
        <v>0.93333333333333335</v>
      </c>
      <c r="BB19" s="34">
        <f t="shared" si="6"/>
        <v>0.97340437886332909</v>
      </c>
    </row>
    <row r="20" spans="1:54" x14ac:dyDescent="0.35">
      <c r="A20" s="1">
        <f t="shared" si="1"/>
        <v>37892</v>
      </c>
      <c r="B20" s="3">
        <v>1169</v>
      </c>
      <c r="C20" s="3">
        <v>2162</v>
      </c>
      <c r="D20" s="3">
        <v>159569</v>
      </c>
      <c r="E20" s="3">
        <v>500</v>
      </c>
      <c r="F20" s="3">
        <v>11428</v>
      </c>
      <c r="G20" s="3">
        <v>209679</v>
      </c>
      <c r="H20" s="3">
        <v>5295</v>
      </c>
      <c r="I20" s="3">
        <v>15734</v>
      </c>
      <c r="J20" s="3">
        <v>22910</v>
      </c>
      <c r="K20" s="2">
        <v>78823</v>
      </c>
      <c r="L20" s="2">
        <v>3471</v>
      </c>
      <c r="M20" s="2">
        <v>1840</v>
      </c>
      <c r="N20" s="2">
        <v>16414</v>
      </c>
      <c r="O20" s="2">
        <v>413</v>
      </c>
      <c r="P20" s="2">
        <f t="shared" si="2"/>
        <v>18667</v>
      </c>
      <c r="Q20" s="2">
        <f t="shared" si="3"/>
        <v>529407</v>
      </c>
    </row>
    <row r="21" spans="1:54" x14ac:dyDescent="0.35">
      <c r="A21" s="1">
        <f t="shared" si="1"/>
        <v>37983</v>
      </c>
      <c r="B21" s="3">
        <v>1161</v>
      </c>
      <c r="C21" s="3">
        <v>2296</v>
      </c>
      <c r="D21" s="3">
        <v>166813</v>
      </c>
      <c r="E21" s="3">
        <v>514</v>
      </c>
      <c r="F21" s="3">
        <v>11843</v>
      </c>
      <c r="G21" s="3">
        <v>220604</v>
      </c>
      <c r="H21" s="3">
        <v>5320</v>
      </c>
      <c r="I21" s="3">
        <v>15692</v>
      </c>
      <c r="J21" s="3">
        <v>21951</v>
      </c>
      <c r="K21" s="2">
        <v>76147</v>
      </c>
      <c r="L21" s="2">
        <v>2975</v>
      </c>
      <c r="M21" s="2">
        <v>1624</v>
      </c>
      <c r="N21" s="2">
        <v>15042</v>
      </c>
      <c r="O21" s="2">
        <v>438</v>
      </c>
      <c r="P21" s="2">
        <f t="shared" si="2"/>
        <v>17104</v>
      </c>
      <c r="Q21" s="2">
        <f t="shared" si="3"/>
        <v>542420</v>
      </c>
      <c r="AJ21" s="33" t="s">
        <v>31</v>
      </c>
      <c r="AK21" s="35">
        <f>SMALL(AK5:AK19,1)</f>
        <v>5.5632662987414015E-4</v>
      </c>
      <c r="AL21" s="35">
        <f t="shared" ref="AL21:AY21" si="22">SMALL(AL5:AL19,1)</f>
        <v>5.5632662987414015E-4</v>
      </c>
      <c r="AM21" s="35">
        <f t="shared" si="22"/>
        <v>3.9933106024806657E-4</v>
      </c>
      <c r="AN21" s="35">
        <f t="shared" si="22"/>
        <v>3.1252693595809183E-5</v>
      </c>
      <c r="AO21" s="35">
        <f t="shared" si="22"/>
        <v>0.19513532042414314</v>
      </c>
      <c r="AP21" s="35">
        <f t="shared" si="22"/>
        <v>6.5406742709809272E-4</v>
      </c>
      <c r="AQ21" s="35">
        <f t="shared" si="22"/>
        <v>1.7605436797220772E-4</v>
      </c>
      <c r="AR21" s="35">
        <f t="shared" si="22"/>
        <v>1.0235578439227518E-3</v>
      </c>
      <c r="AS21" s="35">
        <f t="shared" si="22"/>
        <v>2.5133225353439165E-2</v>
      </c>
      <c r="AT21" s="35">
        <f t="shared" si="22"/>
        <v>9.8903092429974235E-2</v>
      </c>
      <c r="AU21" s="35">
        <f t="shared" si="22"/>
        <v>8.3294977269988829E-2</v>
      </c>
      <c r="AV21" s="35">
        <f t="shared" si="22"/>
        <v>3.1252693595809183E-5</v>
      </c>
      <c r="AW21" s="35">
        <f t="shared" si="22"/>
        <v>5.6588045241335889E-4</v>
      </c>
      <c r="AX21" s="35">
        <f t="shared" si="22"/>
        <v>1.7605436797220772E-4</v>
      </c>
      <c r="AY21" s="35">
        <f t="shared" si="22"/>
        <v>1.63931081094074E-2</v>
      </c>
    </row>
    <row r="22" spans="1:54" x14ac:dyDescent="0.35">
      <c r="A22" s="1">
        <f t="shared" si="1"/>
        <v>38074</v>
      </c>
      <c r="B22" s="3">
        <v>1161</v>
      </c>
      <c r="C22" s="3">
        <v>2296</v>
      </c>
      <c r="D22" s="3">
        <v>172593</v>
      </c>
      <c r="E22" s="3">
        <v>526</v>
      </c>
      <c r="F22" s="3">
        <v>12302</v>
      </c>
      <c r="G22" s="3">
        <v>230404</v>
      </c>
      <c r="H22" s="3">
        <v>5492</v>
      </c>
      <c r="I22" s="3">
        <v>16629</v>
      </c>
      <c r="J22" s="3">
        <v>21592</v>
      </c>
      <c r="K22" s="2">
        <v>77013</v>
      </c>
      <c r="L22" s="2">
        <v>2791</v>
      </c>
      <c r="M22" s="2">
        <v>1642</v>
      </c>
      <c r="N22" s="2">
        <v>14946</v>
      </c>
      <c r="O22" s="2">
        <v>435</v>
      </c>
      <c r="P22" s="2">
        <f t="shared" si="2"/>
        <v>17023</v>
      </c>
      <c r="Q22" s="2">
        <f t="shared" si="3"/>
        <v>559822</v>
      </c>
      <c r="AJ22" s="33" t="s">
        <v>32</v>
      </c>
      <c r="AK22" s="34">
        <f>SMALL(AK5:AK19,14)</f>
        <v>0.78743083431600369</v>
      </c>
      <c r="AL22" s="34">
        <f t="shared" ref="AL22:AY22" si="23">SMALL(AL5:AL19,14)</f>
        <v>0.5714013268367989</v>
      </c>
      <c r="AM22" s="34">
        <f t="shared" si="23"/>
        <v>0.95405661608407921</v>
      </c>
      <c r="AN22" s="34">
        <f t="shared" si="23"/>
        <v>0.80888134163912528</v>
      </c>
      <c r="AO22" s="34">
        <f t="shared" si="23"/>
        <v>0.66638558561575756</v>
      </c>
      <c r="AP22" s="34">
        <f t="shared" si="23"/>
        <v>0.95405661608407921</v>
      </c>
      <c r="AQ22" s="34">
        <f t="shared" si="23"/>
        <v>0.83031077822092703</v>
      </c>
      <c r="AR22" s="34">
        <f t="shared" si="23"/>
        <v>0.93327081958937974</v>
      </c>
      <c r="AS22" s="34">
        <f t="shared" si="23"/>
        <v>0.83619691653531303</v>
      </c>
      <c r="AT22" s="34">
        <f t="shared" si="23"/>
        <v>0.88955073174620303</v>
      </c>
      <c r="AU22" s="34">
        <f t="shared" si="23"/>
        <v>0.85362957682302321</v>
      </c>
      <c r="AV22" s="34">
        <f t="shared" si="23"/>
        <v>0.88905583809473487</v>
      </c>
      <c r="AW22" s="34">
        <f t="shared" si="23"/>
        <v>0.97150469163928133</v>
      </c>
      <c r="AX22" s="34">
        <f t="shared" si="23"/>
        <v>0.78271483483216286</v>
      </c>
      <c r="AY22" s="34">
        <f t="shared" si="23"/>
        <v>0.97150469163928133</v>
      </c>
    </row>
    <row r="23" spans="1:54" x14ac:dyDescent="0.35">
      <c r="A23" s="1">
        <f t="shared" si="1"/>
        <v>38166</v>
      </c>
      <c r="B23" s="3">
        <v>1110</v>
      </c>
      <c r="C23" s="3">
        <v>2270</v>
      </c>
      <c r="D23" s="3">
        <v>161612</v>
      </c>
      <c r="E23" s="3">
        <v>477</v>
      </c>
      <c r="F23" s="3">
        <v>10980</v>
      </c>
      <c r="G23" s="3">
        <v>204278</v>
      </c>
      <c r="H23" s="3">
        <v>5144</v>
      </c>
      <c r="I23" s="3">
        <v>16303</v>
      </c>
      <c r="J23" s="3">
        <v>20135</v>
      </c>
      <c r="K23" s="2">
        <v>74005</v>
      </c>
      <c r="L23" s="2">
        <v>2865</v>
      </c>
      <c r="M23" s="2">
        <v>1767</v>
      </c>
      <c r="N23" s="2">
        <v>16160</v>
      </c>
      <c r="O23" s="2">
        <v>420</v>
      </c>
      <c r="P23" s="2">
        <f t="shared" si="2"/>
        <v>18347</v>
      </c>
      <c r="Q23" s="2">
        <f t="shared" si="3"/>
        <v>517526</v>
      </c>
    </row>
    <row r="24" spans="1:54" x14ac:dyDescent="0.35">
      <c r="A24" s="1">
        <f t="shared" si="1"/>
        <v>38258</v>
      </c>
      <c r="B24" s="3">
        <v>1085</v>
      </c>
      <c r="C24" s="3">
        <v>2437</v>
      </c>
      <c r="D24" s="3">
        <v>157985</v>
      </c>
      <c r="E24" s="3">
        <v>502</v>
      </c>
      <c r="F24" s="3">
        <v>12045</v>
      </c>
      <c r="G24" s="3">
        <v>208302</v>
      </c>
      <c r="H24" s="3">
        <v>5210</v>
      </c>
      <c r="I24" s="3">
        <v>16101</v>
      </c>
      <c r="J24" s="3">
        <v>23187</v>
      </c>
      <c r="K24" s="2">
        <v>80144</v>
      </c>
      <c r="L24" s="2">
        <v>3763</v>
      </c>
      <c r="M24" s="2">
        <v>1953</v>
      </c>
      <c r="N24" s="2">
        <v>17094</v>
      </c>
      <c r="O24" s="2">
        <v>431</v>
      </c>
      <c r="P24" s="2">
        <f t="shared" si="2"/>
        <v>19478</v>
      </c>
      <c r="Q24" s="2">
        <f t="shared" si="3"/>
        <v>530239</v>
      </c>
      <c r="AJ24" s="22"/>
      <c r="AL24" s="23"/>
    </row>
    <row r="25" spans="1:54" x14ac:dyDescent="0.35">
      <c r="A25" s="1">
        <f t="shared" si="1"/>
        <v>38349</v>
      </c>
      <c r="B25" s="3">
        <v>1055</v>
      </c>
      <c r="C25" s="3">
        <v>2457</v>
      </c>
      <c r="D25" s="3">
        <v>162349</v>
      </c>
      <c r="E25" s="3">
        <v>498</v>
      </c>
      <c r="F25" s="3">
        <v>12532</v>
      </c>
      <c r="G25" s="3">
        <v>221805</v>
      </c>
      <c r="H25" s="3">
        <v>5332</v>
      </c>
      <c r="I25" s="3">
        <v>15792</v>
      </c>
      <c r="J25" s="3">
        <v>21695</v>
      </c>
      <c r="K25" s="2">
        <v>77363</v>
      </c>
      <c r="L25" s="2">
        <v>3044</v>
      </c>
      <c r="M25" s="2">
        <v>1742</v>
      </c>
      <c r="N25" s="2">
        <v>15590</v>
      </c>
      <c r="O25" s="2">
        <v>421</v>
      </c>
      <c r="P25" s="2">
        <f t="shared" si="2"/>
        <v>17753</v>
      </c>
      <c r="Q25" s="2">
        <f t="shared" si="3"/>
        <v>541675</v>
      </c>
      <c r="AJ25" s="22"/>
      <c r="AL25" s="23"/>
    </row>
    <row r="26" spans="1:54" x14ac:dyDescent="0.35">
      <c r="A26" s="1">
        <f t="shared" si="1"/>
        <v>38439</v>
      </c>
      <c r="B26" s="3">
        <v>1013</v>
      </c>
      <c r="C26" s="3">
        <v>2397</v>
      </c>
      <c r="D26" s="3">
        <v>163389</v>
      </c>
      <c r="E26" s="3">
        <v>473</v>
      </c>
      <c r="F26" s="3">
        <v>12056</v>
      </c>
      <c r="G26" s="3">
        <v>224982</v>
      </c>
      <c r="H26" s="3">
        <v>5347</v>
      </c>
      <c r="I26" s="3">
        <v>16020</v>
      </c>
      <c r="J26" s="3">
        <v>20533</v>
      </c>
      <c r="K26" s="2">
        <v>75048</v>
      </c>
      <c r="L26" s="2">
        <v>2679</v>
      </c>
      <c r="M26" s="2">
        <v>1695</v>
      </c>
      <c r="N26" s="2">
        <v>14390</v>
      </c>
      <c r="O26" s="2">
        <v>434</v>
      </c>
      <c r="P26" s="2">
        <f t="shared" si="2"/>
        <v>16519</v>
      </c>
      <c r="Q26" s="2">
        <f t="shared" si="3"/>
        <v>540456</v>
      </c>
      <c r="AJ26" s="22"/>
      <c r="AL26" s="23"/>
    </row>
    <row r="27" spans="1:54" x14ac:dyDescent="0.35">
      <c r="A27" s="1">
        <f t="shared" si="1"/>
        <v>38531</v>
      </c>
      <c r="B27" s="3">
        <v>962</v>
      </c>
      <c r="C27" s="3">
        <v>2277</v>
      </c>
      <c r="D27" s="3">
        <v>152129</v>
      </c>
      <c r="E27" s="3">
        <v>419</v>
      </c>
      <c r="F27" s="3">
        <v>10328</v>
      </c>
      <c r="G27" s="3">
        <v>195077</v>
      </c>
      <c r="H27" s="3">
        <v>4932</v>
      </c>
      <c r="I27" s="3">
        <v>15297</v>
      </c>
      <c r="J27" s="3">
        <v>18176</v>
      </c>
      <c r="K27" s="2">
        <v>70315</v>
      </c>
      <c r="L27" s="2">
        <v>2561</v>
      </c>
      <c r="M27" s="2">
        <v>1840</v>
      </c>
      <c r="N27" s="2">
        <v>14991</v>
      </c>
      <c r="O27" s="2">
        <v>440</v>
      </c>
      <c r="P27" s="2">
        <f t="shared" si="2"/>
        <v>17271</v>
      </c>
      <c r="Q27" s="2">
        <f t="shared" si="3"/>
        <v>489744</v>
      </c>
      <c r="AJ27" s="22"/>
      <c r="AL27" s="23"/>
    </row>
    <row r="28" spans="1:54" x14ac:dyDescent="0.35">
      <c r="A28" s="1">
        <f t="shared" si="1"/>
        <v>38623</v>
      </c>
      <c r="B28" s="3">
        <v>947</v>
      </c>
      <c r="C28" s="3">
        <v>2275</v>
      </c>
      <c r="D28" s="3">
        <v>149034</v>
      </c>
      <c r="E28" s="3">
        <v>455</v>
      </c>
      <c r="F28" s="3">
        <v>11466</v>
      </c>
      <c r="G28" s="3">
        <v>198807</v>
      </c>
      <c r="H28" s="3">
        <v>4996</v>
      </c>
      <c r="I28" s="3">
        <v>14861</v>
      </c>
      <c r="J28" s="3">
        <v>21414</v>
      </c>
      <c r="K28" s="2">
        <v>76915</v>
      </c>
      <c r="L28" s="2">
        <v>3622</v>
      </c>
      <c r="M28" s="2">
        <v>2143</v>
      </c>
      <c r="N28" s="2">
        <v>16030</v>
      </c>
      <c r="O28" s="2">
        <v>431</v>
      </c>
      <c r="P28" s="2">
        <f t="shared" si="2"/>
        <v>18604</v>
      </c>
      <c r="Q28" s="2">
        <f t="shared" si="3"/>
        <v>503396</v>
      </c>
      <c r="AJ28" s="22"/>
      <c r="AL28" s="23"/>
    </row>
    <row r="29" spans="1:54" x14ac:dyDescent="0.35">
      <c r="A29" s="1">
        <f t="shared" si="1"/>
        <v>38714</v>
      </c>
      <c r="B29" s="3">
        <v>920</v>
      </c>
      <c r="C29" s="3">
        <v>2331</v>
      </c>
      <c r="D29" s="3">
        <v>153249</v>
      </c>
      <c r="E29" s="3">
        <v>452</v>
      </c>
      <c r="F29" s="3">
        <v>11753</v>
      </c>
      <c r="G29" s="3">
        <v>209194</v>
      </c>
      <c r="H29" s="3">
        <v>4905</v>
      </c>
      <c r="I29" s="3">
        <v>14725</v>
      </c>
      <c r="J29" s="3">
        <v>19936</v>
      </c>
      <c r="K29" s="2">
        <v>72989</v>
      </c>
      <c r="L29" s="2">
        <v>2860</v>
      </c>
      <c r="M29" s="2">
        <v>1961</v>
      </c>
      <c r="N29" s="2">
        <v>14734</v>
      </c>
      <c r="O29" s="2">
        <v>407</v>
      </c>
      <c r="P29" s="2">
        <f t="shared" si="2"/>
        <v>17102</v>
      </c>
      <c r="Q29" s="2">
        <f t="shared" si="3"/>
        <v>510416</v>
      </c>
      <c r="AJ29" s="22"/>
      <c r="AL29" s="23"/>
    </row>
    <row r="30" spans="1:54" x14ac:dyDescent="0.35">
      <c r="A30" s="1">
        <f t="shared" si="1"/>
        <v>38804</v>
      </c>
      <c r="B30" s="3">
        <v>921</v>
      </c>
      <c r="C30" s="3">
        <v>2305</v>
      </c>
      <c r="D30" s="3">
        <v>156929</v>
      </c>
      <c r="E30" s="3">
        <v>457</v>
      </c>
      <c r="F30" s="3">
        <v>11733</v>
      </c>
      <c r="G30" s="3">
        <v>213650</v>
      </c>
      <c r="H30" s="3">
        <v>4843</v>
      </c>
      <c r="I30" s="3">
        <v>14826</v>
      </c>
      <c r="J30" s="3">
        <v>19237</v>
      </c>
      <c r="K30" s="2">
        <v>71343</v>
      </c>
      <c r="L30" s="2">
        <v>2562</v>
      </c>
      <c r="M30" s="2">
        <v>1898</v>
      </c>
      <c r="N30" s="2">
        <v>13649</v>
      </c>
      <c r="O30" s="2">
        <v>406</v>
      </c>
      <c r="P30" s="2">
        <f t="shared" si="2"/>
        <v>15953</v>
      </c>
      <c r="Q30" s="2">
        <f t="shared" si="3"/>
        <v>514759</v>
      </c>
      <c r="AJ30" s="22"/>
      <c r="AL30" s="23"/>
    </row>
    <row r="31" spans="1:54" x14ac:dyDescent="0.35">
      <c r="A31" s="1">
        <f t="shared" si="1"/>
        <v>38896</v>
      </c>
      <c r="B31" s="3">
        <v>853</v>
      </c>
      <c r="C31" s="3">
        <v>2222</v>
      </c>
      <c r="D31" s="3">
        <v>142195</v>
      </c>
      <c r="E31" s="3">
        <v>392</v>
      </c>
      <c r="F31" s="3">
        <v>9697</v>
      </c>
      <c r="G31" s="3">
        <v>177403</v>
      </c>
      <c r="H31" s="3">
        <v>4427</v>
      </c>
      <c r="I31" s="3">
        <v>13978</v>
      </c>
      <c r="J31" s="3">
        <v>16800</v>
      </c>
      <c r="K31" s="2">
        <v>64406</v>
      </c>
      <c r="L31" s="2">
        <v>2309</v>
      </c>
      <c r="M31" s="2">
        <v>2036</v>
      </c>
      <c r="N31" s="2">
        <v>13987</v>
      </c>
      <c r="O31" s="2">
        <v>401</v>
      </c>
      <c r="P31" s="2">
        <f t="shared" si="2"/>
        <v>16424</v>
      </c>
      <c r="Q31" s="2">
        <f t="shared" si="3"/>
        <v>451106</v>
      </c>
      <c r="AJ31" s="22"/>
      <c r="AL31" s="23"/>
    </row>
    <row r="32" spans="1:54" x14ac:dyDescent="0.35">
      <c r="A32" s="1">
        <f t="shared" si="1"/>
        <v>38988</v>
      </c>
      <c r="B32" s="3">
        <v>793</v>
      </c>
      <c r="C32" s="3">
        <v>2200</v>
      </c>
      <c r="D32" s="3">
        <v>136697</v>
      </c>
      <c r="E32" s="3">
        <v>387</v>
      </c>
      <c r="F32" s="3">
        <v>10425</v>
      </c>
      <c r="G32" s="3">
        <v>176250</v>
      </c>
      <c r="H32" s="3">
        <v>4303</v>
      </c>
      <c r="I32" s="3">
        <v>13163</v>
      </c>
      <c r="J32" s="3">
        <v>19974</v>
      </c>
      <c r="K32" s="2">
        <v>69097</v>
      </c>
      <c r="L32" s="2">
        <v>3276</v>
      </c>
      <c r="M32" s="2">
        <v>2239</v>
      </c>
      <c r="N32" s="2">
        <v>14955</v>
      </c>
      <c r="O32" s="2">
        <v>423</v>
      </c>
      <c r="P32" s="2">
        <f t="shared" si="2"/>
        <v>17617</v>
      </c>
      <c r="Q32" s="2">
        <f t="shared" si="3"/>
        <v>454182</v>
      </c>
      <c r="AJ32" s="22"/>
      <c r="AL32" s="23"/>
    </row>
    <row r="33" spans="1:38" x14ac:dyDescent="0.35">
      <c r="A33" s="1">
        <f t="shared" si="1"/>
        <v>39079</v>
      </c>
      <c r="B33" s="3">
        <v>786</v>
      </c>
      <c r="C33" s="3">
        <v>2242</v>
      </c>
      <c r="D33" s="3">
        <v>137891</v>
      </c>
      <c r="E33" s="3">
        <v>407</v>
      </c>
      <c r="F33" s="3">
        <v>10184</v>
      </c>
      <c r="G33" s="3">
        <v>179666</v>
      </c>
      <c r="H33" s="3">
        <v>4202</v>
      </c>
      <c r="I33" s="3">
        <v>12819</v>
      </c>
      <c r="J33" s="3">
        <v>18067</v>
      </c>
      <c r="K33" s="2">
        <v>64193</v>
      </c>
      <c r="L33" s="2">
        <v>2506</v>
      </c>
      <c r="M33" s="2">
        <v>1904</v>
      </c>
      <c r="N33" s="2">
        <v>13255</v>
      </c>
      <c r="O33" s="2">
        <v>423</v>
      </c>
      <c r="P33" s="2">
        <f t="shared" si="2"/>
        <v>15582</v>
      </c>
      <c r="Q33" s="2">
        <f t="shared" si="3"/>
        <v>448545</v>
      </c>
      <c r="AJ33" s="22"/>
      <c r="AL33" s="23"/>
    </row>
    <row r="34" spans="1:38" x14ac:dyDescent="0.35">
      <c r="A34" s="1">
        <f t="shared" si="1"/>
        <v>39169</v>
      </c>
      <c r="B34" s="3">
        <v>749</v>
      </c>
      <c r="C34" s="3">
        <v>2146</v>
      </c>
      <c r="D34" s="3">
        <v>135560</v>
      </c>
      <c r="E34" s="3">
        <v>400</v>
      </c>
      <c r="F34" s="3">
        <v>9385</v>
      </c>
      <c r="G34" s="3">
        <v>172483</v>
      </c>
      <c r="H34" s="3">
        <v>4001</v>
      </c>
      <c r="I34" s="3">
        <v>12467</v>
      </c>
      <c r="J34" s="3">
        <v>16436</v>
      </c>
      <c r="K34" s="2">
        <v>60348</v>
      </c>
      <c r="L34" s="2">
        <v>2166</v>
      </c>
      <c r="M34" s="2">
        <v>1746</v>
      </c>
      <c r="N34" s="2">
        <v>12162</v>
      </c>
      <c r="O34" s="2">
        <v>425</v>
      </c>
      <c r="P34" s="2">
        <f t="shared" si="2"/>
        <v>14333</v>
      </c>
      <c r="Q34" s="2">
        <f t="shared" si="3"/>
        <v>430474</v>
      </c>
      <c r="AJ34" s="22"/>
      <c r="AL34" s="23"/>
    </row>
    <row r="35" spans="1:38" x14ac:dyDescent="0.35">
      <c r="A35" s="1">
        <f t="shared" si="1"/>
        <v>39261</v>
      </c>
      <c r="B35" s="3">
        <v>677</v>
      </c>
      <c r="C35" s="3">
        <v>1882</v>
      </c>
      <c r="D35" s="3">
        <v>119610</v>
      </c>
      <c r="E35" s="3">
        <v>349</v>
      </c>
      <c r="F35" s="3">
        <v>7484</v>
      </c>
      <c r="G35" s="3">
        <v>142487</v>
      </c>
      <c r="H35" s="3">
        <v>3558</v>
      </c>
      <c r="I35" s="3">
        <v>11297</v>
      </c>
      <c r="J35" s="3">
        <v>13697</v>
      </c>
      <c r="K35" s="2">
        <v>53514</v>
      </c>
      <c r="L35" s="2">
        <v>1779</v>
      </c>
      <c r="M35" s="2">
        <v>1824</v>
      </c>
      <c r="N35" s="2">
        <v>12212</v>
      </c>
      <c r="O35" s="2">
        <v>421</v>
      </c>
      <c r="P35" s="2">
        <f t="shared" si="2"/>
        <v>14457</v>
      </c>
      <c r="Q35" s="2">
        <f t="shared" si="3"/>
        <v>370791</v>
      </c>
      <c r="AJ35" s="22"/>
      <c r="AL35" s="23"/>
    </row>
    <row r="36" spans="1:38" x14ac:dyDescent="0.35">
      <c r="A36" s="1">
        <f t="shared" si="1"/>
        <v>39353</v>
      </c>
      <c r="B36" s="3">
        <v>636</v>
      </c>
      <c r="C36" s="3">
        <v>1826</v>
      </c>
      <c r="D36" s="3">
        <v>111297</v>
      </c>
      <c r="E36" s="3">
        <v>309</v>
      </c>
      <c r="F36" s="3">
        <v>7728</v>
      </c>
      <c r="G36" s="3">
        <v>137959</v>
      </c>
      <c r="H36" s="3">
        <v>3388</v>
      </c>
      <c r="I36" s="3">
        <v>10578</v>
      </c>
      <c r="J36" s="3">
        <v>16200</v>
      </c>
      <c r="K36" s="2">
        <v>56599</v>
      </c>
      <c r="L36" s="2">
        <v>2387</v>
      </c>
      <c r="M36" s="2">
        <v>2190</v>
      </c>
      <c r="N36" s="2">
        <v>13463</v>
      </c>
      <c r="O36" s="2">
        <v>418</v>
      </c>
      <c r="P36" s="2">
        <f t="shared" si="2"/>
        <v>16071</v>
      </c>
      <c r="Q36" s="2">
        <f t="shared" si="3"/>
        <v>364978</v>
      </c>
      <c r="AJ36" s="22"/>
      <c r="AL36" s="23"/>
    </row>
    <row r="37" spans="1:38" x14ac:dyDescent="0.35">
      <c r="A37" s="1">
        <f t="shared" si="1"/>
        <v>39444</v>
      </c>
      <c r="B37" s="3">
        <v>576</v>
      </c>
      <c r="C37" s="3">
        <v>1841</v>
      </c>
      <c r="D37" s="3">
        <v>109630</v>
      </c>
      <c r="E37" s="3">
        <v>303</v>
      </c>
      <c r="F37" s="3">
        <v>7379</v>
      </c>
      <c r="G37" s="3">
        <v>139834</v>
      </c>
      <c r="H37" s="3">
        <v>3256</v>
      </c>
      <c r="I37" s="3">
        <v>10118</v>
      </c>
      <c r="J37" s="3">
        <v>11595</v>
      </c>
      <c r="K37" s="2">
        <v>51950</v>
      </c>
      <c r="L37" s="2">
        <v>1916</v>
      </c>
      <c r="M37" s="2">
        <v>1793</v>
      </c>
      <c r="N37" s="2">
        <v>11810</v>
      </c>
      <c r="O37" s="2">
        <v>377</v>
      </c>
      <c r="P37" s="2">
        <f t="shared" si="2"/>
        <v>13980</v>
      </c>
      <c r="Q37" s="2">
        <f t="shared" si="3"/>
        <v>352378</v>
      </c>
      <c r="AJ37" s="22"/>
      <c r="AL37" s="23"/>
    </row>
    <row r="38" spans="1:38" x14ac:dyDescent="0.35">
      <c r="A38" s="1">
        <f t="shared" si="1"/>
        <v>39535</v>
      </c>
      <c r="B38" s="3">
        <v>562</v>
      </c>
      <c r="C38" s="3">
        <v>1793</v>
      </c>
      <c r="D38" s="3">
        <v>105402</v>
      </c>
      <c r="E38" s="3">
        <v>296</v>
      </c>
      <c r="F38" s="3">
        <v>6834</v>
      </c>
      <c r="G38" s="3">
        <v>131130</v>
      </c>
      <c r="H38" s="3">
        <v>3094</v>
      </c>
      <c r="I38" s="3">
        <v>9824</v>
      </c>
      <c r="J38" s="3">
        <v>13041</v>
      </c>
      <c r="K38" s="2">
        <v>49380</v>
      </c>
      <c r="L38" s="2">
        <v>1664</v>
      </c>
      <c r="M38" s="2">
        <v>1790</v>
      </c>
      <c r="N38" s="2">
        <v>11096</v>
      </c>
      <c r="O38" s="2">
        <v>391</v>
      </c>
      <c r="P38" s="2">
        <f t="shared" si="2"/>
        <v>13277</v>
      </c>
      <c r="Q38" s="2">
        <f t="shared" si="3"/>
        <v>336297</v>
      </c>
      <c r="AJ38" s="22"/>
      <c r="AL38" s="23"/>
    </row>
    <row r="39" spans="1:38" x14ac:dyDescent="0.35">
      <c r="A39" s="1">
        <f t="shared" si="1"/>
        <v>39627</v>
      </c>
      <c r="B39" s="3">
        <v>525</v>
      </c>
      <c r="C39" s="3">
        <v>1634</v>
      </c>
      <c r="D39" s="3">
        <v>93857</v>
      </c>
      <c r="E39" s="3">
        <v>243</v>
      </c>
      <c r="F39" s="3">
        <v>5889</v>
      </c>
      <c r="G39" s="3">
        <v>111664</v>
      </c>
      <c r="H39" s="3">
        <v>2836</v>
      </c>
      <c r="I39" s="3">
        <v>9144</v>
      </c>
      <c r="J39" s="3">
        <v>11714</v>
      </c>
      <c r="K39" s="2">
        <v>45117</v>
      </c>
      <c r="L39" s="2">
        <v>1540</v>
      </c>
      <c r="M39" s="2">
        <v>1905</v>
      </c>
      <c r="N39" s="2">
        <v>11420</v>
      </c>
      <c r="O39" s="2">
        <v>392</v>
      </c>
      <c r="P39" s="2">
        <f t="shared" si="2"/>
        <v>13717</v>
      </c>
      <c r="Q39" s="2">
        <f t="shared" si="3"/>
        <v>297880</v>
      </c>
      <c r="AJ39" s="22"/>
      <c r="AL39" s="23"/>
    </row>
    <row r="40" spans="1:38" x14ac:dyDescent="0.35">
      <c r="A40" s="1">
        <f t="shared" si="1"/>
        <v>39719</v>
      </c>
      <c r="B40" s="3">
        <v>505</v>
      </c>
      <c r="C40" s="3">
        <v>1666</v>
      </c>
      <c r="D40" s="3">
        <v>92332</v>
      </c>
      <c r="E40" s="3">
        <v>244</v>
      </c>
      <c r="F40" s="3">
        <v>6838</v>
      </c>
      <c r="G40" s="3">
        <v>116554</v>
      </c>
      <c r="H40" s="3">
        <v>2865</v>
      </c>
      <c r="I40" s="3">
        <v>9145</v>
      </c>
      <c r="J40" s="3">
        <v>14866</v>
      </c>
      <c r="K40" s="2">
        <v>50761</v>
      </c>
      <c r="L40" s="2">
        <v>2431</v>
      </c>
      <c r="M40" s="2">
        <v>2498</v>
      </c>
      <c r="N40" s="2">
        <v>13461</v>
      </c>
      <c r="O40" s="2">
        <v>392</v>
      </c>
      <c r="P40" s="2">
        <f t="shared" si="2"/>
        <v>16351</v>
      </c>
      <c r="Q40" s="2">
        <f t="shared" si="3"/>
        <v>314558</v>
      </c>
      <c r="AJ40" s="22"/>
      <c r="AL40" s="23"/>
    </row>
    <row r="41" spans="1:38" x14ac:dyDescent="0.35">
      <c r="A41" s="1">
        <f t="shared" si="1"/>
        <v>39810</v>
      </c>
      <c r="B41" s="3">
        <v>490</v>
      </c>
      <c r="C41" s="3">
        <v>1793</v>
      </c>
      <c r="D41" s="3">
        <v>104151</v>
      </c>
      <c r="E41" s="3">
        <v>271</v>
      </c>
      <c r="F41" s="3">
        <v>8207</v>
      </c>
      <c r="G41" s="3">
        <v>138277</v>
      </c>
      <c r="H41" s="3">
        <v>3055</v>
      </c>
      <c r="I41" s="3">
        <v>9784</v>
      </c>
      <c r="J41" s="3">
        <v>15433</v>
      </c>
      <c r="K41" s="2">
        <v>52558</v>
      </c>
      <c r="L41" s="2">
        <v>2233</v>
      </c>
      <c r="M41" s="2">
        <v>2441</v>
      </c>
      <c r="N41" s="2">
        <v>13156</v>
      </c>
      <c r="O41" s="2">
        <v>401</v>
      </c>
      <c r="P41" s="2">
        <f t="shared" si="2"/>
        <v>15998</v>
      </c>
      <c r="Q41" s="2">
        <f t="shared" si="3"/>
        <v>352250</v>
      </c>
      <c r="AJ41" s="22"/>
      <c r="AL41" s="23"/>
    </row>
    <row r="42" spans="1:38" x14ac:dyDescent="0.35">
      <c r="A42" s="1">
        <f t="shared" si="1"/>
        <v>39900</v>
      </c>
      <c r="B42" s="3">
        <v>497</v>
      </c>
      <c r="C42" s="3">
        <v>2062</v>
      </c>
      <c r="D42" s="3">
        <v>127779</v>
      </c>
      <c r="E42" s="3">
        <v>354</v>
      </c>
      <c r="F42" s="3">
        <v>10997</v>
      </c>
      <c r="G42" s="3">
        <v>185741</v>
      </c>
      <c r="H42" s="3">
        <v>3651</v>
      </c>
      <c r="I42" s="3">
        <v>12120</v>
      </c>
      <c r="J42" s="3">
        <v>19837</v>
      </c>
      <c r="K42" s="2">
        <v>65391</v>
      </c>
      <c r="L42" s="2">
        <v>2494</v>
      </c>
      <c r="M42" s="2">
        <v>2844</v>
      </c>
      <c r="N42" s="2">
        <v>14629</v>
      </c>
      <c r="O42" s="2">
        <v>516</v>
      </c>
      <c r="P42" s="2">
        <f t="shared" si="2"/>
        <v>17989</v>
      </c>
      <c r="Q42" s="2">
        <f t="shared" si="3"/>
        <v>448912</v>
      </c>
      <c r="AJ42" s="22"/>
      <c r="AL42" s="23"/>
    </row>
    <row r="43" spans="1:38" x14ac:dyDescent="0.35">
      <c r="A43" s="1">
        <f t="shared" si="1"/>
        <v>39992</v>
      </c>
      <c r="B43" s="3">
        <v>463</v>
      </c>
      <c r="C43" s="3">
        <v>1980</v>
      </c>
      <c r="D43" s="3">
        <v>130208</v>
      </c>
      <c r="E43" s="3">
        <v>380</v>
      </c>
      <c r="F43" s="3">
        <v>11109</v>
      </c>
      <c r="G43" s="3">
        <v>188056</v>
      </c>
      <c r="H43" s="3">
        <v>3951</v>
      </c>
      <c r="I43" s="3">
        <v>12981</v>
      </c>
      <c r="J43" s="3">
        <v>21039</v>
      </c>
      <c r="K43" s="2">
        <v>69859</v>
      </c>
      <c r="L43" s="2">
        <v>2611</v>
      </c>
      <c r="M43" s="2">
        <v>3210</v>
      </c>
      <c r="N43" s="2">
        <v>17114</v>
      </c>
      <c r="O43" s="2">
        <v>594</v>
      </c>
      <c r="P43" s="2">
        <f t="shared" si="2"/>
        <v>20918</v>
      </c>
      <c r="Q43" s="2">
        <f t="shared" si="3"/>
        <v>463555</v>
      </c>
      <c r="AJ43" s="22"/>
      <c r="AL43" s="23"/>
    </row>
    <row r="44" spans="1:38" x14ac:dyDescent="0.35">
      <c r="A44" s="1">
        <f t="shared" si="1"/>
        <v>40084</v>
      </c>
      <c r="B44" s="3">
        <v>492</v>
      </c>
      <c r="C44" s="3">
        <v>2044</v>
      </c>
      <c r="D44" s="3">
        <v>131633</v>
      </c>
      <c r="E44" s="3">
        <v>384</v>
      </c>
      <c r="F44" s="3">
        <v>12525</v>
      </c>
      <c r="G44" s="3">
        <v>200017</v>
      </c>
      <c r="H44" s="3">
        <v>4230</v>
      </c>
      <c r="I44" s="3">
        <v>13361</v>
      </c>
      <c r="J44" s="3">
        <v>26544</v>
      </c>
      <c r="K44" s="2">
        <v>80125</v>
      </c>
      <c r="L44" s="2">
        <v>3761</v>
      </c>
      <c r="M44" s="2">
        <v>4252</v>
      </c>
      <c r="N44" s="2">
        <v>20778</v>
      </c>
      <c r="O44" s="2">
        <v>666</v>
      </c>
      <c r="P44" s="2">
        <f t="shared" si="2"/>
        <v>25696</v>
      </c>
      <c r="Q44" s="2">
        <f t="shared" si="3"/>
        <v>500812</v>
      </c>
      <c r="AJ44" s="22"/>
      <c r="AL44" s="23"/>
    </row>
    <row r="45" spans="1:38" x14ac:dyDescent="0.35">
      <c r="A45" s="1">
        <f t="shared" si="1"/>
        <v>40175</v>
      </c>
      <c r="B45" s="3">
        <v>497</v>
      </c>
      <c r="C45" s="3">
        <v>2151</v>
      </c>
      <c r="D45" s="3">
        <v>141090</v>
      </c>
      <c r="E45" s="3">
        <v>394</v>
      </c>
      <c r="F45" s="3">
        <v>13781</v>
      </c>
      <c r="G45" s="3">
        <v>224800</v>
      </c>
      <c r="H45" s="3">
        <v>4290</v>
      </c>
      <c r="I45" s="3">
        <v>13985</v>
      </c>
      <c r="J45" s="3">
        <v>27331</v>
      </c>
      <c r="K45" s="2">
        <v>82110</v>
      </c>
      <c r="L45" s="2">
        <v>3485</v>
      </c>
      <c r="M45" s="2">
        <v>4150</v>
      </c>
      <c r="N45" s="2">
        <v>20420</v>
      </c>
      <c r="O45" s="2">
        <v>652</v>
      </c>
      <c r="P45" s="2">
        <f t="shared" si="2"/>
        <v>25222</v>
      </c>
      <c r="Q45" s="2">
        <f t="shared" si="3"/>
        <v>539136</v>
      </c>
      <c r="AJ45" s="22"/>
      <c r="AL45" s="23"/>
    </row>
    <row r="46" spans="1:38" x14ac:dyDescent="0.35">
      <c r="A46" s="1">
        <f t="shared" si="1"/>
        <v>40265</v>
      </c>
      <c r="B46" s="3">
        <v>481</v>
      </c>
      <c r="C46" s="3">
        <v>2287</v>
      </c>
      <c r="D46" s="3">
        <v>150418</v>
      </c>
      <c r="E46" s="3">
        <v>410</v>
      </c>
      <c r="F46" s="3">
        <v>14661</v>
      </c>
      <c r="G46" s="3">
        <v>242499</v>
      </c>
      <c r="H46" s="3">
        <v>4343</v>
      </c>
      <c r="I46" s="3">
        <v>14992</v>
      </c>
      <c r="J46" s="3">
        <v>27923</v>
      </c>
      <c r="K46" s="2">
        <v>86583</v>
      </c>
      <c r="L46" s="2">
        <v>3385</v>
      </c>
      <c r="M46" s="2">
        <v>4247</v>
      </c>
      <c r="N46" s="2">
        <v>19938</v>
      </c>
      <c r="O46" s="2">
        <v>657</v>
      </c>
      <c r="P46" s="2">
        <f t="shared" si="2"/>
        <v>24842</v>
      </c>
      <c r="Q46" s="2">
        <f t="shared" si="3"/>
        <v>572824</v>
      </c>
      <c r="AJ46" s="22"/>
      <c r="AL46" s="23"/>
    </row>
    <row r="47" spans="1:38" x14ac:dyDescent="0.35">
      <c r="A47" s="1">
        <f t="shared" si="1"/>
        <v>40357</v>
      </c>
      <c r="B47" s="3">
        <v>475</v>
      </c>
      <c r="C47" s="3">
        <v>2195</v>
      </c>
      <c r="D47" s="3">
        <v>138678</v>
      </c>
      <c r="E47" s="3">
        <v>383</v>
      </c>
      <c r="F47" s="3">
        <v>12376</v>
      </c>
      <c r="G47" s="3">
        <v>198377</v>
      </c>
      <c r="H47" s="3">
        <v>4016</v>
      </c>
      <c r="I47" s="3">
        <v>14294</v>
      </c>
      <c r="J47" s="3">
        <v>23667</v>
      </c>
      <c r="K47" s="2">
        <v>78033</v>
      </c>
      <c r="L47" s="2">
        <v>3115</v>
      </c>
      <c r="M47" s="2">
        <v>4305</v>
      </c>
      <c r="N47" s="2">
        <v>19954</v>
      </c>
      <c r="O47" s="2">
        <v>632</v>
      </c>
      <c r="P47" s="2">
        <f t="shared" si="2"/>
        <v>24891</v>
      </c>
      <c r="Q47" s="2">
        <f t="shared" si="3"/>
        <v>500500</v>
      </c>
      <c r="AJ47" s="22"/>
      <c r="AL47" s="23"/>
    </row>
    <row r="48" spans="1:38" x14ac:dyDescent="0.35">
      <c r="A48" s="1">
        <f t="shared" si="1"/>
        <v>40449</v>
      </c>
      <c r="B48" s="3">
        <v>498</v>
      </c>
      <c r="C48" s="3">
        <v>2220</v>
      </c>
      <c r="D48" s="3">
        <v>133492</v>
      </c>
      <c r="E48" s="3">
        <v>380</v>
      </c>
      <c r="F48" s="3">
        <v>12659</v>
      </c>
      <c r="G48" s="3">
        <v>192267</v>
      </c>
      <c r="H48" s="3">
        <v>4104</v>
      </c>
      <c r="I48" s="3">
        <v>13836</v>
      </c>
      <c r="J48" s="3">
        <v>26146</v>
      </c>
      <c r="K48" s="2">
        <v>82280</v>
      </c>
      <c r="L48" s="2">
        <v>3976</v>
      </c>
      <c r="M48" s="2">
        <v>5433</v>
      </c>
      <c r="N48" s="2">
        <v>22539</v>
      </c>
      <c r="O48" s="2">
        <v>651</v>
      </c>
      <c r="P48" s="2">
        <f t="shared" si="2"/>
        <v>28623</v>
      </c>
      <c r="Q48" s="2">
        <f t="shared" si="3"/>
        <v>500481</v>
      </c>
      <c r="AJ48" s="22"/>
      <c r="AL48" s="23"/>
    </row>
    <row r="49" spans="1:38" x14ac:dyDescent="0.35">
      <c r="A49" s="1">
        <f t="shared" si="1"/>
        <v>40540</v>
      </c>
      <c r="B49" s="3">
        <v>521</v>
      </c>
      <c r="C49" s="3">
        <v>2436</v>
      </c>
      <c r="D49" s="3">
        <v>144657</v>
      </c>
      <c r="E49" s="3">
        <v>400</v>
      </c>
      <c r="F49" s="3">
        <v>14293</v>
      </c>
      <c r="G49" s="3">
        <v>232366</v>
      </c>
      <c r="H49" s="3">
        <v>4286</v>
      </c>
      <c r="I49" s="3">
        <v>14895</v>
      </c>
      <c r="J49" s="3">
        <v>27777</v>
      </c>
      <c r="K49" s="2">
        <v>87404</v>
      </c>
      <c r="L49" s="2">
        <v>3816</v>
      </c>
      <c r="M49" s="2">
        <v>5334</v>
      </c>
      <c r="N49" s="2">
        <v>22699</v>
      </c>
      <c r="O49" s="2">
        <v>667</v>
      </c>
      <c r="P49" s="2">
        <f t="shared" si="2"/>
        <v>28700</v>
      </c>
      <c r="Q49" s="2">
        <f t="shared" si="3"/>
        <v>561551</v>
      </c>
      <c r="AJ49" s="22"/>
      <c r="AL49" s="23"/>
    </row>
    <row r="50" spans="1:38" x14ac:dyDescent="0.35">
      <c r="A50" s="1">
        <f t="shared" si="1"/>
        <v>40630</v>
      </c>
      <c r="B50" s="3">
        <v>471</v>
      </c>
      <c r="C50" s="3">
        <v>2551</v>
      </c>
      <c r="D50" s="3">
        <v>145078</v>
      </c>
      <c r="E50" s="3">
        <v>404</v>
      </c>
      <c r="F50" s="3">
        <v>14114</v>
      </c>
      <c r="G50" s="3">
        <v>224775</v>
      </c>
      <c r="H50" s="3">
        <v>4093</v>
      </c>
      <c r="I50" s="3">
        <v>14924</v>
      </c>
      <c r="J50" s="3">
        <v>26065</v>
      </c>
      <c r="K50" s="2">
        <v>84754</v>
      </c>
      <c r="L50" s="2">
        <v>3504</v>
      </c>
      <c r="M50" s="2">
        <v>5128</v>
      </c>
      <c r="N50" s="2">
        <v>21251</v>
      </c>
      <c r="O50" s="2">
        <v>650</v>
      </c>
      <c r="P50" s="2">
        <f t="shared" si="2"/>
        <v>27029</v>
      </c>
      <c r="Q50" s="2">
        <f t="shared" si="3"/>
        <v>547762</v>
      </c>
      <c r="AJ50" s="22"/>
      <c r="AL50" s="23"/>
    </row>
    <row r="51" spans="1:38" x14ac:dyDescent="0.35">
      <c r="A51" s="1">
        <f t="shared" si="1"/>
        <v>40722</v>
      </c>
      <c r="B51" s="3">
        <v>435</v>
      </c>
      <c r="C51" s="3">
        <v>2599</v>
      </c>
      <c r="D51" s="3">
        <v>134864</v>
      </c>
      <c r="E51" s="3">
        <v>346</v>
      </c>
      <c r="F51" s="3">
        <v>12204</v>
      </c>
      <c r="G51" s="3">
        <v>182046</v>
      </c>
      <c r="H51" s="3">
        <v>3669</v>
      </c>
      <c r="I51" s="3">
        <v>14300</v>
      </c>
      <c r="J51" s="3">
        <v>22123</v>
      </c>
      <c r="K51" s="2">
        <v>76109</v>
      </c>
      <c r="L51" s="2">
        <v>3201</v>
      </c>
      <c r="M51" s="2">
        <v>5186</v>
      </c>
      <c r="N51" s="2">
        <v>21028</v>
      </c>
      <c r="O51" s="2">
        <v>665</v>
      </c>
      <c r="P51" s="2">
        <f t="shared" si="2"/>
        <v>26879</v>
      </c>
      <c r="Q51" s="2">
        <f t="shared" si="3"/>
        <v>478775</v>
      </c>
      <c r="AJ51" s="22"/>
      <c r="AL51" s="23"/>
    </row>
    <row r="52" spans="1:38" x14ac:dyDescent="0.35">
      <c r="A52" s="1">
        <f t="shared" si="1"/>
        <v>40814</v>
      </c>
      <c r="B52" s="3">
        <v>447</v>
      </c>
      <c r="C52" s="3">
        <v>2560</v>
      </c>
      <c r="D52" s="3">
        <v>132450</v>
      </c>
      <c r="E52" s="3">
        <v>348</v>
      </c>
      <c r="F52" s="3">
        <v>12583</v>
      </c>
      <c r="G52" s="3">
        <v>175636</v>
      </c>
      <c r="H52" s="3">
        <v>3541</v>
      </c>
      <c r="I52" s="3">
        <v>13225</v>
      </c>
      <c r="J52" s="3">
        <v>23498</v>
      </c>
      <c r="K52" s="2">
        <v>76894</v>
      </c>
      <c r="L52" s="2">
        <v>3971</v>
      </c>
      <c r="M52" s="2">
        <v>6311</v>
      </c>
      <c r="N52" s="2">
        <v>23013</v>
      </c>
      <c r="O52" s="2">
        <v>637</v>
      </c>
      <c r="P52" s="2">
        <f t="shared" si="2"/>
        <v>29961</v>
      </c>
      <c r="Q52" s="2">
        <f t="shared" si="3"/>
        <v>475114</v>
      </c>
      <c r="AJ52" s="22"/>
      <c r="AL52" s="23"/>
    </row>
    <row r="53" spans="1:38" x14ac:dyDescent="0.35">
      <c r="A53" s="1">
        <f t="shared" si="1"/>
        <v>40905</v>
      </c>
      <c r="B53" s="3">
        <v>430</v>
      </c>
      <c r="C53" s="3">
        <v>2571</v>
      </c>
      <c r="D53" s="3">
        <v>136615</v>
      </c>
      <c r="E53" s="3">
        <v>362</v>
      </c>
      <c r="F53" s="3">
        <v>13811</v>
      </c>
      <c r="G53" s="3">
        <v>201212</v>
      </c>
      <c r="H53" s="3">
        <v>3614</v>
      </c>
      <c r="I53" s="3">
        <v>13834</v>
      </c>
      <c r="J53" s="3">
        <v>24676</v>
      </c>
      <c r="K53" s="2">
        <v>79054</v>
      </c>
      <c r="L53" s="2">
        <v>3746</v>
      </c>
      <c r="M53" s="2">
        <v>6152</v>
      </c>
      <c r="N53" s="2">
        <v>21774</v>
      </c>
      <c r="O53" s="2">
        <v>600</v>
      </c>
      <c r="P53" s="2">
        <f t="shared" si="2"/>
        <v>28526</v>
      </c>
      <c r="Q53" s="2">
        <f t="shared" si="3"/>
        <v>508451</v>
      </c>
      <c r="AJ53" s="22"/>
      <c r="AL53" s="23"/>
    </row>
    <row r="54" spans="1:38" x14ac:dyDescent="0.35">
      <c r="A54" s="1">
        <f t="shared" si="1"/>
        <v>40996</v>
      </c>
      <c r="B54" s="3">
        <v>495</v>
      </c>
      <c r="C54" s="3">
        <v>2870</v>
      </c>
      <c r="D54" s="3">
        <v>142904</v>
      </c>
      <c r="E54" s="3">
        <v>504</v>
      </c>
      <c r="F54" s="3">
        <v>11807</v>
      </c>
      <c r="G54" s="3">
        <v>212830</v>
      </c>
      <c r="H54" s="3">
        <v>3378</v>
      </c>
      <c r="I54" s="3">
        <v>13349</v>
      </c>
      <c r="J54" s="3">
        <v>21695</v>
      </c>
      <c r="K54" s="2">
        <v>83995</v>
      </c>
      <c r="L54" s="2">
        <v>3564</v>
      </c>
      <c r="M54" s="2">
        <v>5800</v>
      </c>
      <c r="N54" s="2">
        <v>21468</v>
      </c>
      <c r="O54" s="2">
        <v>521</v>
      </c>
      <c r="P54" s="2">
        <f t="shared" si="2"/>
        <v>27789</v>
      </c>
      <c r="Q54" s="2">
        <f t="shared" si="3"/>
        <v>525180</v>
      </c>
      <c r="AJ54" s="22"/>
      <c r="AL54" s="23"/>
    </row>
    <row r="55" spans="1:38" x14ac:dyDescent="0.35">
      <c r="A55" s="1">
        <f t="shared" si="1"/>
        <v>41088</v>
      </c>
      <c r="B55" s="3">
        <v>501</v>
      </c>
      <c r="C55" s="3">
        <v>2550</v>
      </c>
      <c r="D55" s="3">
        <v>135848</v>
      </c>
      <c r="E55" s="3">
        <v>549</v>
      </c>
      <c r="F55" s="3">
        <v>9316</v>
      </c>
      <c r="G55" s="3">
        <v>182719</v>
      </c>
      <c r="H55" s="3">
        <v>2859</v>
      </c>
      <c r="I55" s="3">
        <v>12033</v>
      </c>
      <c r="J55" s="3">
        <v>17402</v>
      </c>
      <c r="K55" s="2">
        <v>79798</v>
      </c>
      <c r="L55" s="2">
        <v>3389</v>
      </c>
      <c r="M55" s="2">
        <v>5470</v>
      </c>
      <c r="N55" s="2">
        <v>21654</v>
      </c>
      <c r="O55" s="2">
        <v>498</v>
      </c>
      <c r="P55" s="2">
        <f t="shared" si="2"/>
        <v>27622</v>
      </c>
      <c r="Q55" s="2">
        <f t="shared" si="3"/>
        <v>474586</v>
      </c>
      <c r="AJ55" s="22"/>
      <c r="AL55" s="23"/>
    </row>
    <row r="56" spans="1:38" x14ac:dyDescent="0.35">
      <c r="A56" s="1">
        <f t="shared" si="1"/>
        <v>41180</v>
      </c>
      <c r="B56" s="3">
        <v>495</v>
      </c>
      <c r="C56" s="3">
        <v>2475</v>
      </c>
      <c r="D56" s="3">
        <v>137215</v>
      </c>
      <c r="E56" s="3">
        <v>565</v>
      </c>
      <c r="F56" s="3">
        <v>9045</v>
      </c>
      <c r="G56" s="3">
        <v>188102</v>
      </c>
      <c r="H56" s="3">
        <v>2826</v>
      </c>
      <c r="I56" s="3">
        <v>11444</v>
      </c>
      <c r="J56" s="3">
        <v>18174</v>
      </c>
      <c r="K56" s="2">
        <v>86188</v>
      </c>
      <c r="L56" s="2">
        <v>4490</v>
      </c>
      <c r="M56" s="2">
        <v>7014</v>
      </c>
      <c r="N56" s="2">
        <v>24405</v>
      </c>
      <c r="O56" s="2">
        <v>747</v>
      </c>
      <c r="P56" s="2">
        <f t="shared" si="2"/>
        <v>32166</v>
      </c>
      <c r="Q56" s="2">
        <f t="shared" si="3"/>
        <v>493185</v>
      </c>
      <c r="AJ56" s="22"/>
      <c r="AL56" s="23"/>
    </row>
    <row r="57" spans="1:38" x14ac:dyDescent="0.35">
      <c r="A57" s="1">
        <f t="shared" si="1"/>
        <v>41271</v>
      </c>
      <c r="B57" s="3">
        <v>513</v>
      </c>
      <c r="C57" s="3">
        <v>2496</v>
      </c>
      <c r="D57" s="3">
        <v>147030</v>
      </c>
      <c r="E57" s="3">
        <v>546</v>
      </c>
      <c r="F57" s="3">
        <v>9347</v>
      </c>
      <c r="G57" s="3">
        <v>223624</v>
      </c>
      <c r="H57" s="3">
        <v>2720</v>
      </c>
      <c r="I57" s="3">
        <v>11945</v>
      </c>
      <c r="J57" s="3">
        <v>19574</v>
      </c>
      <c r="K57" s="2">
        <v>91818</v>
      </c>
      <c r="L57" s="2">
        <v>4293</v>
      </c>
      <c r="M57" s="2">
        <v>6917</v>
      </c>
      <c r="N57" s="2">
        <v>23724</v>
      </c>
      <c r="O57" s="2">
        <v>764</v>
      </c>
      <c r="P57" s="2">
        <f t="shared" si="2"/>
        <v>31405</v>
      </c>
      <c r="Q57" s="2">
        <f t="shared" si="3"/>
        <v>545311</v>
      </c>
      <c r="AJ57" s="22"/>
      <c r="AL57" s="23"/>
    </row>
    <row r="58" spans="1:38" x14ac:dyDescent="0.35">
      <c r="A58" s="1">
        <f t="shared" si="1"/>
        <v>41361</v>
      </c>
      <c r="B58" s="3">
        <v>510</v>
      </c>
      <c r="C58" s="3">
        <v>2566</v>
      </c>
      <c r="D58" s="3">
        <v>159638</v>
      </c>
      <c r="E58" s="3">
        <v>561</v>
      </c>
      <c r="F58" s="3">
        <v>9694</v>
      </c>
      <c r="G58" s="3">
        <v>243623</v>
      </c>
      <c r="H58" s="3">
        <v>2682</v>
      </c>
      <c r="I58" s="3">
        <v>13019</v>
      </c>
      <c r="J58" s="3">
        <v>20394</v>
      </c>
      <c r="K58" s="2">
        <v>98407</v>
      </c>
      <c r="L58" s="2">
        <v>4270</v>
      </c>
      <c r="M58" s="2">
        <v>7338</v>
      </c>
      <c r="N58" s="2">
        <v>24219</v>
      </c>
      <c r="O58" s="2">
        <v>847</v>
      </c>
      <c r="P58" s="2">
        <f t="shared" si="2"/>
        <v>32404</v>
      </c>
      <c r="Q58" s="2">
        <f t="shared" si="3"/>
        <v>587768</v>
      </c>
      <c r="AJ58" s="22"/>
      <c r="AL58" s="23"/>
    </row>
    <row r="59" spans="1:38" x14ac:dyDescent="0.35">
      <c r="A59" s="1">
        <f t="shared" si="1"/>
        <v>41453</v>
      </c>
      <c r="B59" s="3">
        <v>499</v>
      </c>
      <c r="C59" s="3">
        <v>2439</v>
      </c>
      <c r="D59" s="3">
        <v>152987</v>
      </c>
      <c r="E59" s="3">
        <v>525</v>
      </c>
      <c r="F59" s="3">
        <v>8881</v>
      </c>
      <c r="G59" s="3">
        <v>210219</v>
      </c>
      <c r="H59" s="3">
        <v>2565</v>
      </c>
      <c r="I59" s="3">
        <v>12835</v>
      </c>
      <c r="J59" s="3">
        <v>18791</v>
      </c>
      <c r="K59" s="2">
        <v>93633</v>
      </c>
      <c r="L59" s="2">
        <v>4094</v>
      </c>
      <c r="M59" s="2">
        <v>7451</v>
      </c>
      <c r="N59" s="2">
        <v>24712</v>
      </c>
      <c r="O59" s="2">
        <v>842</v>
      </c>
      <c r="P59" s="2">
        <f t="shared" si="2"/>
        <v>33005</v>
      </c>
      <c r="Q59" s="2">
        <f t="shared" si="3"/>
        <v>540473</v>
      </c>
      <c r="AJ59" s="22"/>
      <c r="AL59" s="23"/>
    </row>
    <row r="60" spans="1:38" x14ac:dyDescent="0.35">
      <c r="A60" s="1">
        <f t="shared" si="1"/>
        <v>41545</v>
      </c>
      <c r="B60" s="3">
        <v>482</v>
      </c>
      <c r="C60" s="3">
        <v>2508</v>
      </c>
      <c r="D60" s="3">
        <v>154092</v>
      </c>
      <c r="E60" s="3">
        <v>521</v>
      </c>
      <c r="F60" s="3">
        <v>9059</v>
      </c>
      <c r="G60" s="3">
        <v>212679</v>
      </c>
      <c r="H60" s="3">
        <v>2681</v>
      </c>
      <c r="I60" s="3">
        <v>12543</v>
      </c>
      <c r="J60" s="3">
        <v>19755</v>
      </c>
      <c r="K60" s="2">
        <v>99928</v>
      </c>
      <c r="L60" s="2">
        <v>5227</v>
      </c>
      <c r="M60" s="2">
        <v>8715</v>
      </c>
      <c r="N60" s="2">
        <v>27966</v>
      </c>
      <c r="O60" s="2">
        <v>902</v>
      </c>
      <c r="P60" s="2">
        <f t="shared" si="2"/>
        <v>37583</v>
      </c>
      <c r="Q60" s="2">
        <f t="shared" si="3"/>
        <v>557058</v>
      </c>
      <c r="AJ60" s="22"/>
      <c r="AL60" s="23"/>
    </row>
    <row r="61" spans="1:38" x14ac:dyDescent="0.35">
      <c r="A61" s="1">
        <f t="shared" si="1"/>
        <v>41636</v>
      </c>
      <c r="B61" s="3">
        <v>467</v>
      </c>
      <c r="C61" s="3">
        <v>2539</v>
      </c>
      <c r="D61" s="3">
        <v>161269</v>
      </c>
      <c r="E61" s="3">
        <v>527</v>
      </c>
      <c r="F61" s="3">
        <v>9674</v>
      </c>
      <c r="G61" s="3">
        <v>240949</v>
      </c>
      <c r="H61" s="3">
        <v>2700</v>
      </c>
      <c r="I61" s="3">
        <v>13039</v>
      </c>
      <c r="J61" s="3">
        <v>20872</v>
      </c>
      <c r="K61" s="2">
        <v>102827</v>
      </c>
      <c r="L61" s="2">
        <v>5034</v>
      </c>
      <c r="M61" s="2">
        <v>8646</v>
      </c>
      <c r="N61" s="2">
        <v>27373</v>
      </c>
      <c r="O61" s="2">
        <v>917</v>
      </c>
      <c r="P61" s="2">
        <f t="shared" si="2"/>
        <v>36936</v>
      </c>
      <c r="Q61" s="2">
        <f t="shared" si="3"/>
        <v>596833</v>
      </c>
      <c r="AJ61" s="22"/>
      <c r="AL61" s="23"/>
    </row>
    <row r="62" spans="1:38" x14ac:dyDescent="0.35">
      <c r="A62" s="1">
        <f t="shared" si="1"/>
        <v>41726</v>
      </c>
      <c r="B62" s="3">
        <v>431</v>
      </c>
      <c r="C62" s="3">
        <v>2915</v>
      </c>
      <c r="D62" s="3">
        <v>162696</v>
      </c>
      <c r="E62" s="3">
        <v>457</v>
      </c>
      <c r="F62" s="3">
        <v>15918</v>
      </c>
      <c r="G62" s="3">
        <v>240369</v>
      </c>
      <c r="H62" s="3">
        <v>4016</v>
      </c>
      <c r="I62" s="3">
        <v>16378</v>
      </c>
      <c r="J62" s="3">
        <v>26829</v>
      </c>
      <c r="K62" s="2">
        <v>97911</v>
      </c>
      <c r="L62" s="2">
        <v>4631</v>
      </c>
      <c r="M62" s="2">
        <v>8575</v>
      </c>
      <c r="N62" s="2">
        <v>26176</v>
      </c>
      <c r="O62" s="2">
        <v>1013</v>
      </c>
      <c r="P62" s="2">
        <f t="shared" si="2"/>
        <v>35764</v>
      </c>
      <c r="Q62" s="2">
        <f t="shared" si="3"/>
        <v>608315</v>
      </c>
      <c r="AJ62" s="22"/>
      <c r="AL62" s="23"/>
    </row>
    <row r="63" spans="1:38" x14ac:dyDescent="0.35">
      <c r="A63" s="1">
        <f>DATE(YEAR(A62),MONTH(A62)+1,28)</f>
        <v>41757</v>
      </c>
      <c r="B63" s="3">
        <v>421</v>
      </c>
      <c r="C63" s="3">
        <v>2862</v>
      </c>
      <c r="D63" s="3">
        <v>157542</v>
      </c>
      <c r="E63" s="3">
        <v>442</v>
      </c>
      <c r="F63" s="3">
        <v>15373</v>
      </c>
      <c r="G63" s="3">
        <v>220399</v>
      </c>
      <c r="H63" s="3">
        <v>3819</v>
      </c>
      <c r="I63" s="3">
        <v>16323</v>
      </c>
      <c r="J63" s="3">
        <v>25613</v>
      </c>
      <c r="K63" s="2">
        <v>93055</v>
      </c>
      <c r="L63" s="2">
        <v>4426</v>
      </c>
      <c r="M63" s="2">
        <v>8385</v>
      </c>
      <c r="N63" s="2">
        <v>25335</v>
      </c>
      <c r="O63" s="2">
        <v>913</v>
      </c>
      <c r="P63" s="2">
        <f t="shared" si="2"/>
        <v>34633</v>
      </c>
      <c r="Q63" s="2">
        <f t="shared" si="3"/>
        <v>574908</v>
      </c>
      <c r="AJ63" s="22"/>
      <c r="AL63" s="23"/>
    </row>
    <row r="64" spans="1:38" x14ac:dyDescent="0.35">
      <c r="A64" s="1">
        <f t="shared" ref="A64:A127" si="24">DATE(YEAR(A63),MONTH(A63)+1,28)</f>
        <v>41787</v>
      </c>
      <c r="B64" s="3">
        <v>403</v>
      </c>
      <c r="C64" s="3">
        <v>2827</v>
      </c>
      <c r="D64" s="3">
        <v>153470</v>
      </c>
      <c r="E64" s="3">
        <v>422</v>
      </c>
      <c r="F64" s="3">
        <v>14723</v>
      </c>
      <c r="G64" s="3">
        <v>206452</v>
      </c>
      <c r="H64" s="3">
        <v>3677</v>
      </c>
      <c r="I64" s="3">
        <v>16034</v>
      </c>
      <c r="J64" s="3">
        <v>24478</v>
      </c>
      <c r="K64" s="2">
        <v>89571</v>
      </c>
      <c r="L64" s="2">
        <v>4264</v>
      </c>
      <c r="M64" s="2">
        <v>8104</v>
      </c>
      <c r="N64" s="2">
        <v>24675</v>
      </c>
      <c r="O64" s="2">
        <v>873</v>
      </c>
      <c r="P64" s="2">
        <f t="shared" si="2"/>
        <v>33652</v>
      </c>
      <c r="Q64" s="2">
        <f t="shared" si="3"/>
        <v>549973</v>
      </c>
      <c r="AJ64" s="22"/>
      <c r="AL64" s="23"/>
    </row>
    <row r="65" spans="1:38" x14ac:dyDescent="0.35">
      <c r="A65" s="1">
        <f t="shared" si="24"/>
        <v>41818</v>
      </c>
      <c r="B65" s="3">
        <v>381</v>
      </c>
      <c r="C65" s="3">
        <v>2761</v>
      </c>
      <c r="D65" s="3">
        <v>149927</v>
      </c>
      <c r="E65" s="3">
        <v>422</v>
      </c>
      <c r="F65" s="3">
        <v>14224</v>
      </c>
      <c r="G65" s="3">
        <v>198982</v>
      </c>
      <c r="H65" s="3">
        <v>3601</v>
      </c>
      <c r="I65" s="3">
        <v>15792</v>
      </c>
      <c r="J65" s="3">
        <v>23831</v>
      </c>
      <c r="K65" s="2">
        <v>87880</v>
      </c>
      <c r="L65" s="2">
        <v>4321</v>
      </c>
      <c r="M65" s="2">
        <v>8444</v>
      </c>
      <c r="N65" s="2">
        <v>25676</v>
      </c>
      <c r="O65" s="2">
        <v>937</v>
      </c>
      <c r="P65" s="2">
        <f t="shared" si="2"/>
        <v>35057</v>
      </c>
      <c r="Q65" s="2">
        <f t="shared" si="3"/>
        <v>537179</v>
      </c>
      <c r="AJ65" s="22"/>
      <c r="AL65" s="23"/>
    </row>
    <row r="66" spans="1:38" x14ac:dyDescent="0.35">
      <c r="A66" s="1">
        <f t="shared" si="24"/>
        <v>41848</v>
      </c>
      <c r="B66" s="3">
        <v>377</v>
      </c>
      <c r="C66" s="3">
        <v>2742</v>
      </c>
      <c r="D66" s="3">
        <v>147971</v>
      </c>
      <c r="E66" s="3">
        <v>417</v>
      </c>
      <c r="F66" s="3">
        <v>11561</v>
      </c>
      <c r="G66" s="3">
        <v>197219</v>
      </c>
      <c r="H66" s="3">
        <v>3605</v>
      </c>
      <c r="I66" s="3">
        <v>15753</v>
      </c>
      <c r="J66" s="3">
        <v>23941</v>
      </c>
      <c r="K66" s="2">
        <v>89350</v>
      </c>
      <c r="L66" s="2">
        <v>4684</v>
      </c>
      <c r="M66" s="2">
        <v>10008</v>
      </c>
      <c r="N66" s="2">
        <v>30186</v>
      </c>
      <c r="O66" s="2">
        <v>1050</v>
      </c>
      <c r="P66" s="2">
        <f t="shared" si="2"/>
        <v>41244</v>
      </c>
      <c r="Q66" s="2">
        <f t="shared" si="3"/>
        <v>538864</v>
      </c>
      <c r="AJ66" s="22"/>
      <c r="AL66" s="23"/>
    </row>
    <row r="67" spans="1:38" x14ac:dyDescent="0.35">
      <c r="A67" s="1">
        <f t="shared" si="24"/>
        <v>41879</v>
      </c>
      <c r="B67" s="3">
        <v>374</v>
      </c>
      <c r="C67" s="3">
        <v>2720</v>
      </c>
      <c r="D67" s="3">
        <v>146021</v>
      </c>
      <c r="E67" s="3">
        <v>410</v>
      </c>
      <c r="F67" s="3">
        <v>13922</v>
      </c>
      <c r="G67" s="3">
        <v>194568</v>
      </c>
      <c r="H67" s="3">
        <v>3563</v>
      </c>
      <c r="I67" s="3">
        <v>15348</v>
      </c>
      <c r="J67" s="3">
        <v>23768</v>
      </c>
      <c r="K67" s="2">
        <v>88388</v>
      </c>
      <c r="L67" s="2">
        <v>4777</v>
      </c>
      <c r="M67" s="2">
        <v>10366</v>
      </c>
      <c r="N67" s="2">
        <v>30005</v>
      </c>
      <c r="O67" s="2">
        <v>995</v>
      </c>
      <c r="P67" s="2">
        <f t="shared" si="2"/>
        <v>41366</v>
      </c>
      <c r="Q67" s="2">
        <f t="shared" si="3"/>
        <v>535225</v>
      </c>
      <c r="AJ67" s="22"/>
      <c r="AL67" s="23"/>
    </row>
    <row r="68" spans="1:38" x14ac:dyDescent="0.35">
      <c r="A68" s="1">
        <f t="shared" si="24"/>
        <v>41910</v>
      </c>
      <c r="B68" s="3">
        <v>386</v>
      </c>
      <c r="C68" s="3">
        <v>2820</v>
      </c>
      <c r="D68" s="3">
        <v>145489</v>
      </c>
      <c r="E68" s="3">
        <v>395</v>
      </c>
      <c r="F68" s="3">
        <v>14160</v>
      </c>
      <c r="G68" s="3">
        <v>192491</v>
      </c>
      <c r="H68" s="3">
        <v>3595</v>
      </c>
      <c r="I68" s="3">
        <v>14694</v>
      </c>
      <c r="J68" s="3">
        <v>24279</v>
      </c>
      <c r="K68" s="2">
        <v>88662</v>
      </c>
      <c r="L68" s="2">
        <v>4924</v>
      </c>
      <c r="M68" s="2">
        <v>9363</v>
      </c>
      <c r="N68" s="2">
        <v>26976</v>
      </c>
      <c r="O68" s="2">
        <v>864</v>
      </c>
      <c r="P68" s="2">
        <f t="shared" si="2"/>
        <v>37203</v>
      </c>
      <c r="Q68" s="2">
        <f t="shared" si="3"/>
        <v>529098</v>
      </c>
      <c r="AJ68" s="22"/>
      <c r="AL68" s="23"/>
    </row>
    <row r="69" spans="1:38" x14ac:dyDescent="0.35">
      <c r="A69" s="1">
        <f t="shared" si="24"/>
        <v>41940</v>
      </c>
      <c r="B69" s="3">
        <v>372</v>
      </c>
      <c r="C69" s="3">
        <v>2807</v>
      </c>
      <c r="D69" s="3">
        <v>143643</v>
      </c>
      <c r="E69" s="3">
        <v>379</v>
      </c>
      <c r="F69" s="3">
        <v>13966</v>
      </c>
      <c r="G69" s="3">
        <v>189371</v>
      </c>
      <c r="H69" s="3">
        <v>3500</v>
      </c>
      <c r="I69" s="3">
        <v>14553</v>
      </c>
      <c r="J69" s="3">
        <v>23752</v>
      </c>
      <c r="K69" s="2">
        <v>86692</v>
      </c>
      <c r="L69" s="2">
        <v>4694</v>
      </c>
      <c r="M69" s="2">
        <v>9162</v>
      </c>
      <c r="N69" s="2">
        <v>25931</v>
      </c>
      <c r="O69" s="2">
        <v>816</v>
      </c>
      <c r="P69" s="2">
        <f t="shared" ref="P69:P115" si="25">M69+N69+O69</f>
        <v>35909</v>
      </c>
      <c r="Q69" s="2">
        <f t="shared" si="3"/>
        <v>519638</v>
      </c>
      <c r="AJ69" s="22"/>
      <c r="AL69" s="23"/>
    </row>
    <row r="70" spans="1:38" x14ac:dyDescent="0.35">
      <c r="A70" s="1">
        <f t="shared" si="24"/>
        <v>41971</v>
      </c>
      <c r="B70" s="3">
        <v>375</v>
      </c>
      <c r="C70" s="3">
        <v>2833</v>
      </c>
      <c r="D70" s="3">
        <v>143860</v>
      </c>
      <c r="E70" s="3">
        <v>371</v>
      </c>
      <c r="F70" s="3">
        <v>13956</v>
      </c>
      <c r="G70" s="3">
        <v>191225</v>
      </c>
      <c r="H70" s="3">
        <v>3416</v>
      </c>
      <c r="I70" s="3">
        <v>14386</v>
      </c>
      <c r="J70" s="3">
        <v>23454</v>
      </c>
      <c r="K70" s="2">
        <v>84588</v>
      </c>
      <c r="L70" s="2">
        <v>4452</v>
      </c>
      <c r="M70" s="2">
        <v>8619</v>
      </c>
      <c r="N70" s="2">
        <v>25198</v>
      </c>
      <c r="O70" s="2">
        <v>775</v>
      </c>
      <c r="P70" s="2">
        <f t="shared" si="25"/>
        <v>34592</v>
      </c>
      <c r="Q70" s="2">
        <f t="shared" ref="Q70:Q115" si="26">SUM(B70:O70)</f>
        <v>517508</v>
      </c>
      <c r="AJ70" s="22"/>
      <c r="AL70" s="23"/>
    </row>
    <row r="71" spans="1:38" x14ac:dyDescent="0.35">
      <c r="A71" s="1">
        <f t="shared" si="24"/>
        <v>42001</v>
      </c>
      <c r="B71" s="3">
        <v>374</v>
      </c>
      <c r="C71" s="3">
        <v>2832</v>
      </c>
      <c r="D71" s="3">
        <v>147107</v>
      </c>
      <c r="E71" s="3">
        <v>364</v>
      </c>
      <c r="F71" s="3">
        <v>14630</v>
      </c>
      <c r="G71" s="3">
        <v>208646</v>
      </c>
      <c r="H71" s="3">
        <v>3501</v>
      </c>
      <c r="I71" s="3">
        <v>14642</v>
      </c>
      <c r="J71" s="3">
        <v>24568</v>
      </c>
      <c r="K71" s="2">
        <v>86406</v>
      </c>
      <c r="L71" s="2">
        <v>4477</v>
      </c>
      <c r="M71" s="2">
        <v>8476</v>
      </c>
      <c r="N71" s="2">
        <v>25118</v>
      </c>
      <c r="O71" s="2">
        <v>773</v>
      </c>
      <c r="P71" s="2">
        <f t="shared" si="25"/>
        <v>34367</v>
      </c>
      <c r="Q71" s="2">
        <f t="shared" si="26"/>
        <v>541914</v>
      </c>
      <c r="AJ71" s="22"/>
      <c r="AL71" s="23"/>
    </row>
    <row r="72" spans="1:38" x14ac:dyDescent="0.35">
      <c r="A72" s="1">
        <f t="shared" si="24"/>
        <v>42032</v>
      </c>
      <c r="B72" s="3">
        <v>366</v>
      </c>
      <c r="C72" s="3">
        <v>2869</v>
      </c>
      <c r="D72" s="3">
        <v>149650</v>
      </c>
      <c r="E72" s="3">
        <v>370</v>
      </c>
      <c r="F72" s="3">
        <v>14900</v>
      </c>
      <c r="G72" s="3">
        <v>218200</v>
      </c>
      <c r="H72" s="3">
        <v>3542</v>
      </c>
      <c r="I72" s="3">
        <v>14772</v>
      </c>
      <c r="J72" s="3">
        <v>25181</v>
      </c>
      <c r="K72" s="2">
        <v>87760</v>
      </c>
      <c r="L72" s="2">
        <v>4416</v>
      </c>
      <c r="M72" s="2">
        <v>8334</v>
      </c>
      <c r="N72" s="2">
        <v>25037</v>
      </c>
      <c r="O72" s="2">
        <v>794</v>
      </c>
      <c r="P72" s="2">
        <f t="shared" si="25"/>
        <v>34165</v>
      </c>
      <c r="Q72" s="2">
        <f t="shared" si="26"/>
        <v>556191</v>
      </c>
      <c r="AJ72" s="22"/>
      <c r="AL72" s="23"/>
    </row>
    <row r="73" spans="1:38" x14ac:dyDescent="0.35">
      <c r="A73" s="1">
        <f t="shared" si="24"/>
        <v>42063</v>
      </c>
      <c r="B73" s="3">
        <v>558</v>
      </c>
      <c r="C73" s="3">
        <v>2838</v>
      </c>
      <c r="D73" s="3">
        <v>148636</v>
      </c>
      <c r="E73" s="3">
        <v>361</v>
      </c>
      <c r="F73" s="3">
        <v>14714</v>
      </c>
      <c r="G73" s="3">
        <v>211505</v>
      </c>
      <c r="H73" s="3">
        <v>3463</v>
      </c>
      <c r="I73" s="3">
        <v>14883</v>
      </c>
      <c r="J73" s="3">
        <v>24532</v>
      </c>
      <c r="K73" s="2">
        <v>86136</v>
      </c>
      <c r="L73" s="2">
        <v>4316</v>
      </c>
      <c r="M73" s="2">
        <v>8297</v>
      </c>
      <c r="N73" s="2">
        <v>24601</v>
      </c>
      <c r="O73" s="2">
        <v>777</v>
      </c>
      <c r="P73" s="2">
        <f t="shared" si="25"/>
        <v>33675</v>
      </c>
      <c r="Q73" s="2">
        <f t="shared" si="26"/>
        <v>545617</v>
      </c>
      <c r="AJ73" s="22"/>
      <c r="AL73" s="23"/>
    </row>
    <row r="74" spans="1:38" x14ac:dyDescent="0.35">
      <c r="A74" s="1">
        <f t="shared" si="24"/>
        <v>42091</v>
      </c>
      <c r="B74" s="3">
        <v>1565</v>
      </c>
      <c r="C74" s="3">
        <v>2686</v>
      </c>
      <c r="D74" s="3">
        <v>144426</v>
      </c>
      <c r="E74" s="3">
        <v>337</v>
      </c>
      <c r="F74" s="3">
        <v>14114</v>
      </c>
      <c r="G74" s="3">
        <v>201170</v>
      </c>
      <c r="H74" s="3">
        <v>3321</v>
      </c>
      <c r="I74" s="3">
        <v>14749</v>
      </c>
      <c r="J74" s="3">
        <v>23266</v>
      </c>
      <c r="K74" s="2">
        <v>82755</v>
      </c>
      <c r="L74" s="2">
        <v>4067</v>
      </c>
      <c r="M74" s="2">
        <v>8191</v>
      </c>
      <c r="N74" s="2">
        <v>23905</v>
      </c>
      <c r="O74" s="2">
        <v>763</v>
      </c>
      <c r="P74" s="2">
        <f t="shared" si="25"/>
        <v>32859</v>
      </c>
      <c r="Q74" s="2">
        <f t="shared" si="26"/>
        <v>525315</v>
      </c>
      <c r="AJ74" s="22"/>
      <c r="AL74" s="23"/>
    </row>
    <row r="75" spans="1:38" x14ac:dyDescent="0.35">
      <c r="A75" s="1">
        <f t="shared" si="24"/>
        <v>42122</v>
      </c>
      <c r="B75" s="3">
        <v>2263</v>
      </c>
      <c r="C75" s="3">
        <v>2562</v>
      </c>
      <c r="D75" s="3">
        <v>138053</v>
      </c>
      <c r="E75" s="3">
        <v>330</v>
      </c>
      <c r="F75" s="3">
        <v>13021</v>
      </c>
      <c r="G75" s="3">
        <v>182583</v>
      </c>
      <c r="H75" s="3">
        <v>3121</v>
      </c>
      <c r="I75" s="3">
        <v>14359</v>
      </c>
      <c r="J75" s="3">
        <v>21555</v>
      </c>
      <c r="K75" s="2">
        <v>78300</v>
      </c>
      <c r="L75" s="2">
        <v>3836</v>
      </c>
      <c r="M75" s="2">
        <v>7825</v>
      </c>
      <c r="N75" s="2">
        <v>23064</v>
      </c>
      <c r="O75" s="2">
        <v>713</v>
      </c>
      <c r="P75" s="2">
        <f t="shared" si="25"/>
        <v>31602</v>
      </c>
      <c r="Q75" s="2">
        <f t="shared" si="26"/>
        <v>491585</v>
      </c>
      <c r="AJ75" s="22"/>
      <c r="AL75" s="23"/>
    </row>
    <row r="76" spans="1:38" x14ac:dyDescent="0.35">
      <c r="A76" s="1">
        <f t="shared" si="24"/>
        <v>42152</v>
      </c>
      <c r="B76" s="3">
        <v>2632</v>
      </c>
      <c r="C76" s="3">
        <v>2613</v>
      </c>
      <c r="D76" s="3">
        <v>133115</v>
      </c>
      <c r="E76" s="3">
        <v>308</v>
      </c>
      <c r="F76" s="3">
        <v>12240</v>
      </c>
      <c r="G76" s="3">
        <v>169320</v>
      </c>
      <c r="H76" s="3">
        <v>2971</v>
      </c>
      <c r="I76" s="3">
        <v>13890</v>
      </c>
      <c r="J76" s="3">
        <v>20246</v>
      </c>
      <c r="K76" s="2">
        <v>74439</v>
      </c>
      <c r="L76" s="2">
        <v>3658</v>
      </c>
      <c r="M76" s="2">
        <v>7529</v>
      </c>
      <c r="N76" s="2">
        <v>22037</v>
      </c>
      <c r="O76" s="2">
        <v>691</v>
      </c>
      <c r="P76" s="2">
        <f t="shared" si="25"/>
        <v>30257</v>
      </c>
      <c r="Q76" s="2">
        <f t="shared" si="26"/>
        <v>465689</v>
      </c>
      <c r="AJ76" s="22"/>
      <c r="AL76" s="23"/>
    </row>
    <row r="77" spans="1:38" x14ac:dyDescent="0.35">
      <c r="A77" s="1">
        <f t="shared" si="24"/>
        <v>42183</v>
      </c>
      <c r="B77" s="3">
        <v>2800</v>
      </c>
      <c r="C77" s="3">
        <v>2614</v>
      </c>
      <c r="D77" s="3">
        <v>128895</v>
      </c>
      <c r="E77" s="3">
        <v>296</v>
      </c>
      <c r="F77" s="3">
        <v>11728</v>
      </c>
      <c r="G77" s="3">
        <v>162061</v>
      </c>
      <c r="H77" s="3">
        <v>2895</v>
      </c>
      <c r="I77" s="3">
        <v>13518</v>
      </c>
      <c r="J77" s="3">
        <v>19681</v>
      </c>
      <c r="K77" s="2">
        <v>72327</v>
      </c>
      <c r="L77" s="2">
        <v>3694</v>
      </c>
      <c r="M77" s="2">
        <v>7633</v>
      </c>
      <c r="N77" s="2">
        <v>22524</v>
      </c>
      <c r="O77" s="2">
        <v>729</v>
      </c>
      <c r="P77" s="2">
        <f t="shared" si="25"/>
        <v>30886</v>
      </c>
      <c r="Q77" s="2">
        <f t="shared" si="26"/>
        <v>451395</v>
      </c>
      <c r="AJ77" s="22"/>
      <c r="AL77" s="23"/>
    </row>
    <row r="78" spans="1:38" x14ac:dyDescent="0.35">
      <c r="A78" s="1">
        <f t="shared" si="24"/>
        <v>42213</v>
      </c>
      <c r="B78" s="3">
        <v>3124</v>
      </c>
      <c r="C78" s="3">
        <v>2640</v>
      </c>
      <c r="D78" s="3">
        <v>126356</v>
      </c>
      <c r="E78" s="3">
        <v>290</v>
      </c>
      <c r="F78" s="3">
        <v>11534</v>
      </c>
      <c r="G78" s="3">
        <v>160732</v>
      </c>
      <c r="H78" s="3">
        <v>2903</v>
      </c>
      <c r="I78" s="3">
        <v>13581</v>
      </c>
      <c r="J78" s="3">
        <v>19979</v>
      </c>
      <c r="K78" s="2">
        <v>73970</v>
      </c>
      <c r="L78" s="2">
        <v>4104</v>
      </c>
      <c r="M78" s="2">
        <v>8996</v>
      </c>
      <c r="N78" s="2">
        <v>27242</v>
      </c>
      <c r="O78" s="2">
        <v>890</v>
      </c>
      <c r="P78" s="2">
        <f t="shared" si="25"/>
        <v>37128</v>
      </c>
      <c r="Q78" s="2">
        <f t="shared" si="26"/>
        <v>456341</v>
      </c>
      <c r="AJ78" s="22"/>
      <c r="AL78" s="23"/>
    </row>
    <row r="79" spans="1:38" x14ac:dyDescent="0.35">
      <c r="A79" s="1">
        <f t="shared" si="24"/>
        <v>42244</v>
      </c>
      <c r="B79" s="3">
        <v>3381</v>
      </c>
      <c r="C79" s="3">
        <v>2650</v>
      </c>
      <c r="D79" s="3">
        <v>123942</v>
      </c>
      <c r="E79" s="3">
        <v>289</v>
      </c>
      <c r="F79" s="3">
        <v>11365</v>
      </c>
      <c r="G79" s="3">
        <v>158212</v>
      </c>
      <c r="H79" s="3">
        <v>2845</v>
      </c>
      <c r="I79" s="3">
        <v>13260</v>
      </c>
      <c r="J79" s="3">
        <v>19867</v>
      </c>
      <c r="K79" s="2">
        <v>73429</v>
      </c>
      <c r="L79" s="2">
        <v>4356</v>
      </c>
      <c r="M79" s="2">
        <v>9160</v>
      </c>
      <c r="N79" s="2">
        <v>27044</v>
      </c>
      <c r="O79" s="2">
        <v>866</v>
      </c>
      <c r="P79" s="2">
        <f t="shared" si="25"/>
        <v>37070</v>
      </c>
      <c r="Q79" s="2">
        <f t="shared" si="26"/>
        <v>450666</v>
      </c>
      <c r="AJ79" s="22"/>
      <c r="AL79" s="23"/>
    </row>
    <row r="80" spans="1:38" x14ac:dyDescent="0.35">
      <c r="A80" s="1">
        <f t="shared" si="24"/>
        <v>42275</v>
      </c>
      <c r="B80" s="3">
        <v>3735</v>
      </c>
      <c r="C80" s="3">
        <v>2767</v>
      </c>
      <c r="D80" s="3">
        <v>122459</v>
      </c>
      <c r="E80" s="3">
        <v>291</v>
      </c>
      <c r="F80" s="3">
        <v>11410</v>
      </c>
      <c r="G80" s="3">
        <v>155507</v>
      </c>
      <c r="H80" s="3">
        <v>2856</v>
      </c>
      <c r="I80" s="3">
        <v>12573</v>
      </c>
      <c r="J80" s="3">
        <v>19812</v>
      </c>
      <c r="K80" s="2">
        <v>72852</v>
      </c>
      <c r="L80" s="2">
        <v>4408</v>
      </c>
      <c r="M80" s="2">
        <v>8351</v>
      </c>
      <c r="N80" s="2">
        <v>24098</v>
      </c>
      <c r="O80" s="2">
        <v>773</v>
      </c>
      <c r="P80" s="2">
        <f t="shared" si="25"/>
        <v>33222</v>
      </c>
      <c r="Q80" s="2">
        <f t="shared" si="26"/>
        <v>441892</v>
      </c>
      <c r="AJ80" s="22"/>
      <c r="AL80" s="23"/>
    </row>
    <row r="81" spans="1:38" x14ac:dyDescent="0.35">
      <c r="A81" s="1">
        <f t="shared" si="24"/>
        <v>42305</v>
      </c>
      <c r="B81" s="3">
        <v>4555</v>
      </c>
      <c r="C81" s="3">
        <v>2800</v>
      </c>
      <c r="D81" s="3">
        <v>119326</v>
      </c>
      <c r="E81" s="3">
        <v>263</v>
      </c>
      <c r="F81" s="3">
        <v>11125</v>
      </c>
      <c r="G81" s="3">
        <v>151580</v>
      </c>
      <c r="H81" s="3">
        <v>2726</v>
      </c>
      <c r="I81" s="3">
        <v>12336</v>
      </c>
      <c r="J81" s="3">
        <v>19162</v>
      </c>
      <c r="K81" s="2">
        <v>70643</v>
      </c>
      <c r="L81" s="2">
        <v>4153</v>
      </c>
      <c r="M81" s="2">
        <v>8085</v>
      </c>
      <c r="N81" s="2">
        <v>22919</v>
      </c>
      <c r="O81" s="2">
        <v>759</v>
      </c>
      <c r="P81" s="2">
        <f t="shared" si="25"/>
        <v>31763</v>
      </c>
      <c r="Q81" s="2">
        <f t="shared" si="26"/>
        <v>430432</v>
      </c>
      <c r="AJ81" s="22"/>
      <c r="AL81" s="23"/>
    </row>
    <row r="82" spans="1:38" x14ac:dyDescent="0.35">
      <c r="A82" s="1">
        <f t="shared" si="24"/>
        <v>42336</v>
      </c>
      <c r="B82" s="3">
        <v>4854</v>
      </c>
      <c r="C82" s="3">
        <v>2798</v>
      </c>
      <c r="D82" s="3">
        <v>119782</v>
      </c>
      <c r="E82" s="3">
        <v>251</v>
      </c>
      <c r="F82" s="3">
        <v>11254</v>
      </c>
      <c r="G82" s="3">
        <v>154436</v>
      </c>
      <c r="H82" s="3">
        <v>2708</v>
      </c>
      <c r="I82" s="3">
        <v>12227</v>
      </c>
      <c r="J82" s="3">
        <v>18886</v>
      </c>
      <c r="K82" s="2">
        <v>69417</v>
      </c>
      <c r="L82" s="2">
        <v>3940</v>
      </c>
      <c r="M82" s="2">
        <v>7876</v>
      </c>
      <c r="N82" s="2">
        <v>22191</v>
      </c>
      <c r="O82" s="2">
        <v>744</v>
      </c>
      <c r="P82" s="2">
        <f t="shared" si="25"/>
        <v>30811</v>
      </c>
      <c r="Q82" s="2">
        <f t="shared" si="26"/>
        <v>431364</v>
      </c>
      <c r="AJ82" s="22"/>
      <c r="AL82" s="23"/>
    </row>
    <row r="83" spans="1:38" x14ac:dyDescent="0.35">
      <c r="A83" s="1">
        <f t="shared" si="24"/>
        <v>42366</v>
      </c>
      <c r="B83" s="3">
        <v>5283</v>
      </c>
      <c r="C83" s="3">
        <v>2782</v>
      </c>
      <c r="D83" s="3">
        <v>122072</v>
      </c>
      <c r="E83" s="3">
        <v>258</v>
      </c>
      <c r="F83" s="3">
        <v>11747</v>
      </c>
      <c r="G83" s="3">
        <v>169411</v>
      </c>
      <c r="H83" s="3">
        <v>2736</v>
      </c>
      <c r="I83" s="3">
        <v>12328</v>
      </c>
      <c r="J83" s="3">
        <v>19892</v>
      </c>
      <c r="K83" s="2">
        <v>71517</v>
      </c>
      <c r="L83" s="2">
        <v>3972</v>
      </c>
      <c r="M83" s="2">
        <v>7965</v>
      </c>
      <c r="N83" s="2">
        <v>22412</v>
      </c>
      <c r="O83" s="2">
        <v>743</v>
      </c>
      <c r="P83" s="2">
        <f t="shared" si="25"/>
        <v>31120</v>
      </c>
      <c r="Q83" s="2">
        <f t="shared" si="26"/>
        <v>453118</v>
      </c>
      <c r="AJ83" s="22"/>
      <c r="AL83" s="23"/>
    </row>
    <row r="84" spans="1:38" x14ac:dyDescent="0.35">
      <c r="A84" s="1">
        <f t="shared" si="24"/>
        <v>42397</v>
      </c>
      <c r="B84" s="3">
        <v>5612</v>
      </c>
      <c r="C84" s="3">
        <v>2786</v>
      </c>
      <c r="D84" s="3">
        <v>124547</v>
      </c>
      <c r="E84" s="3">
        <v>262</v>
      </c>
      <c r="F84" s="3">
        <v>12100</v>
      </c>
      <c r="G84" s="3">
        <v>178461</v>
      </c>
      <c r="H84" s="3">
        <v>2779</v>
      </c>
      <c r="I84" s="3">
        <v>12544</v>
      </c>
      <c r="J84" s="3">
        <v>20389</v>
      </c>
      <c r="K84" s="2">
        <v>72812</v>
      </c>
      <c r="L84" s="2">
        <v>3979</v>
      </c>
      <c r="M84" s="2">
        <v>7917</v>
      </c>
      <c r="N84" s="2">
        <v>22456</v>
      </c>
      <c r="O84" s="2">
        <v>759</v>
      </c>
      <c r="P84" s="2">
        <f t="shared" si="25"/>
        <v>31132</v>
      </c>
      <c r="Q84" s="2">
        <f t="shared" si="26"/>
        <v>467403</v>
      </c>
      <c r="AJ84" s="22"/>
      <c r="AL84" s="23"/>
    </row>
    <row r="85" spans="1:38" x14ac:dyDescent="0.35">
      <c r="A85" s="1">
        <f t="shared" si="24"/>
        <v>42428</v>
      </c>
      <c r="B85" s="3">
        <v>5704</v>
      </c>
      <c r="C85" s="3">
        <v>2833</v>
      </c>
      <c r="D85" s="3">
        <v>124332</v>
      </c>
      <c r="E85" s="3">
        <v>262</v>
      </c>
      <c r="F85" s="3">
        <v>11896</v>
      </c>
      <c r="G85" s="3">
        <v>175088</v>
      </c>
      <c r="H85" s="3">
        <v>2699</v>
      </c>
      <c r="I85" s="3">
        <v>12661</v>
      </c>
      <c r="J85" s="3">
        <v>20032</v>
      </c>
      <c r="K85" s="2">
        <v>71296</v>
      </c>
      <c r="L85" s="2">
        <v>3812</v>
      </c>
      <c r="M85" s="2">
        <v>7792</v>
      </c>
      <c r="N85" s="2">
        <v>22093</v>
      </c>
      <c r="O85" s="2">
        <v>754</v>
      </c>
      <c r="P85" s="2">
        <f t="shared" si="25"/>
        <v>30639</v>
      </c>
      <c r="Q85" s="2">
        <f t="shared" si="26"/>
        <v>461254</v>
      </c>
      <c r="AJ85" s="22"/>
      <c r="AL85" s="23"/>
    </row>
    <row r="86" spans="1:38" x14ac:dyDescent="0.35">
      <c r="A86" s="1">
        <f t="shared" si="24"/>
        <v>42457</v>
      </c>
      <c r="B86" s="3">
        <v>5691</v>
      </c>
      <c r="C86" s="3">
        <v>2815</v>
      </c>
      <c r="D86" s="3">
        <v>122004</v>
      </c>
      <c r="E86" s="3">
        <v>258</v>
      </c>
      <c r="F86" s="3">
        <v>11436</v>
      </c>
      <c r="G86" s="3">
        <v>165062</v>
      </c>
      <c r="H86" s="3">
        <v>2611</v>
      </c>
      <c r="I86" s="3">
        <v>12550</v>
      </c>
      <c r="J86" s="3">
        <v>18953</v>
      </c>
      <c r="K86" s="2">
        <v>68475</v>
      </c>
      <c r="L86" s="2">
        <v>3615</v>
      </c>
      <c r="M86" s="2">
        <v>7597</v>
      </c>
      <c r="N86" s="2">
        <v>21317</v>
      </c>
      <c r="O86" s="2">
        <v>725</v>
      </c>
      <c r="P86" s="2">
        <f t="shared" si="25"/>
        <v>29639</v>
      </c>
      <c r="Q86" s="2">
        <f t="shared" si="26"/>
        <v>443109</v>
      </c>
      <c r="AJ86" s="22"/>
      <c r="AL86" s="23"/>
    </row>
    <row r="87" spans="1:38" x14ac:dyDescent="0.35">
      <c r="A87" s="1">
        <f t="shared" si="24"/>
        <v>42488</v>
      </c>
      <c r="B87" s="3">
        <v>5586</v>
      </c>
      <c r="C87" s="3">
        <v>2786</v>
      </c>
      <c r="D87" s="3">
        <v>117774</v>
      </c>
      <c r="E87" s="3">
        <v>246</v>
      </c>
      <c r="F87" s="3">
        <v>10734</v>
      </c>
      <c r="G87" s="3">
        <v>149008</v>
      </c>
      <c r="H87" s="3">
        <v>2507</v>
      </c>
      <c r="I87" s="3">
        <v>12234</v>
      </c>
      <c r="J87" s="3">
        <v>17639</v>
      </c>
      <c r="K87" s="2">
        <v>64693</v>
      </c>
      <c r="L87" s="2">
        <v>3387</v>
      </c>
      <c r="M87" s="2">
        <v>7227</v>
      </c>
      <c r="N87" s="2">
        <v>20446</v>
      </c>
      <c r="O87" s="2">
        <v>693</v>
      </c>
      <c r="P87" s="2">
        <f t="shared" si="25"/>
        <v>28366</v>
      </c>
      <c r="Q87" s="2">
        <f t="shared" si="26"/>
        <v>414960</v>
      </c>
      <c r="AJ87" s="22"/>
      <c r="AL87" s="23"/>
    </row>
    <row r="88" spans="1:38" x14ac:dyDescent="0.35">
      <c r="A88" s="1">
        <f t="shared" si="24"/>
        <v>42518</v>
      </c>
      <c r="B88" s="3">
        <v>5680</v>
      </c>
      <c r="C88" s="3">
        <v>2768</v>
      </c>
      <c r="D88" s="3">
        <v>113749</v>
      </c>
      <c r="E88" s="3">
        <v>240</v>
      </c>
      <c r="F88" s="3">
        <v>10220</v>
      </c>
      <c r="G88" s="3">
        <v>138843</v>
      </c>
      <c r="H88" s="3">
        <v>2401</v>
      </c>
      <c r="I88" s="3">
        <v>11984</v>
      </c>
      <c r="J88" s="3">
        <v>16670</v>
      </c>
      <c r="K88" s="2">
        <v>61572</v>
      </c>
      <c r="L88" s="2">
        <v>3198</v>
      </c>
      <c r="M88" s="2">
        <v>6978</v>
      </c>
      <c r="N88" s="2">
        <v>19816</v>
      </c>
      <c r="O88" s="2">
        <v>670</v>
      </c>
      <c r="P88" s="2">
        <f t="shared" si="25"/>
        <v>27464</v>
      </c>
      <c r="Q88" s="2">
        <f t="shared" si="26"/>
        <v>394789</v>
      </c>
      <c r="AJ88" s="22"/>
      <c r="AL88" s="23"/>
    </row>
    <row r="89" spans="1:38" x14ac:dyDescent="0.35">
      <c r="A89" s="1">
        <f t="shared" si="24"/>
        <v>42549</v>
      </c>
      <c r="B89" s="3">
        <v>5727</v>
      </c>
      <c r="C89" s="3">
        <v>2671</v>
      </c>
      <c r="D89" s="3">
        <v>110205</v>
      </c>
      <c r="E89" s="3">
        <v>236</v>
      </c>
      <c r="F89" s="3">
        <v>9842</v>
      </c>
      <c r="G89" s="3">
        <v>133786</v>
      </c>
      <c r="H89" s="3">
        <v>2343</v>
      </c>
      <c r="I89" s="3">
        <v>11670</v>
      </c>
      <c r="J89" s="3">
        <v>16212</v>
      </c>
      <c r="K89" s="2">
        <v>60233</v>
      </c>
      <c r="L89" s="2">
        <v>3197</v>
      </c>
      <c r="M89" s="2">
        <v>7066</v>
      </c>
      <c r="N89" s="2">
        <v>20457</v>
      </c>
      <c r="O89" s="2">
        <v>683</v>
      </c>
      <c r="P89" s="2">
        <f t="shared" si="25"/>
        <v>28206</v>
      </c>
      <c r="Q89" s="2">
        <f t="shared" si="26"/>
        <v>384328</v>
      </c>
      <c r="AJ89" s="22"/>
      <c r="AL89" s="23"/>
    </row>
    <row r="90" spans="1:38" x14ac:dyDescent="0.35">
      <c r="A90" s="1">
        <f t="shared" si="24"/>
        <v>42579</v>
      </c>
      <c r="B90" s="3">
        <v>5695</v>
      </c>
      <c r="C90" s="3">
        <v>2652</v>
      </c>
      <c r="D90" s="3">
        <v>109238</v>
      </c>
      <c r="E90" s="3">
        <v>238</v>
      </c>
      <c r="F90" s="3">
        <v>9739</v>
      </c>
      <c r="G90" s="3">
        <v>134491</v>
      </c>
      <c r="H90" s="3">
        <v>2392</v>
      </c>
      <c r="I90" s="3">
        <v>11715</v>
      </c>
      <c r="J90" s="3">
        <v>16803</v>
      </c>
      <c r="K90" s="2">
        <v>62537</v>
      </c>
      <c r="L90" s="2">
        <v>3610</v>
      </c>
      <c r="M90" s="2">
        <v>8196</v>
      </c>
      <c r="N90" s="2">
        <v>24575</v>
      </c>
      <c r="O90" s="2">
        <v>785</v>
      </c>
      <c r="P90" s="2">
        <f t="shared" si="25"/>
        <v>33556</v>
      </c>
      <c r="Q90" s="2">
        <f t="shared" si="26"/>
        <v>392666</v>
      </c>
      <c r="AJ90" s="22"/>
      <c r="AL90" s="23"/>
    </row>
    <row r="91" spans="1:38" x14ac:dyDescent="0.35">
      <c r="A91" s="1">
        <f t="shared" si="24"/>
        <v>42610</v>
      </c>
      <c r="B91" s="3">
        <v>5655</v>
      </c>
      <c r="C91" s="3">
        <v>2637</v>
      </c>
      <c r="D91" s="3">
        <v>107256</v>
      </c>
      <c r="E91" s="3">
        <v>229</v>
      </c>
      <c r="F91" s="3">
        <v>9558</v>
      </c>
      <c r="G91" s="3">
        <v>132810</v>
      </c>
      <c r="H91" s="3">
        <v>2347</v>
      </c>
      <c r="I91" s="3">
        <v>11484</v>
      </c>
      <c r="J91" s="3">
        <v>16787</v>
      </c>
      <c r="K91" s="2">
        <v>62427</v>
      </c>
      <c r="L91" s="2">
        <v>3746</v>
      </c>
      <c r="M91" s="2">
        <v>8483</v>
      </c>
      <c r="N91" s="2">
        <v>24309</v>
      </c>
      <c r="O91" s="2">
        <v>746</v>
      </c>
      <c r="P91" s="2">
        <f t="shared" si="25"/>
        <v>33538</v>
      </c>
      <c r="Q91" s="2">
        <f t="shared" si="26"/>
        <v>388474</v>
      </c>
      <c r="AJ91" s="22"/>
      <c r="AL91" s="23"/>
    </row>
    <row r="92" spans="1:38" x14ac:dyDescent="0.35">
      <c r="A92" s="1">
        <f t="shared" si="24"/>
        <v>42641</v>
      </c>
      <c r="B92" s="3">
        <v>5797</v>
      </c>
      <c r="C92" s="3">
        <v>2732</v>
      </c>
      <c r="D92" s="3">
        <v>106372</v>
      </c>
      <c r="E92" s="3">
        <v>231</v>
      </c>
      <c r="F92" s="3">
        <v>9558</v>
      </c>
      <c r="G92" s="3">
        <v>130019</v>
      </c>
      <c r="H92" s="3">
        <v>2345</v>
      </c>
      <c r="I92" s="3">
        <v>10725</v>
      </c>
      <c r="J92" s="3">
        <v>16488</v>
      </c>
      <c r="K92" s="2">
        <v>61148</v>
      </c>
      <c r="L92" s="2">
        <v>3648</v>
      </c>
      <c r="M92" s="2">
        <v>7328</v>
      </c>
      <c r="N92" s="2">
        <v>21219</v>
      </c>
      <c r="O92" s="2">
        <v>648</v>
      </c>
      <c r="P92" s="2">
        <f t="shared" si="25"/>
        <v>29195</v>
      </c>
      <c r="Q92" s="2">
        <f t="shared" si="26"/>
        <v>378258</v>
      </c>
      <c r="AJ92" s="22"/>
      <c r="AL92" s="23"/>
    </row>
    <row r="93" spans="1:38" x14ac:dyDescent="0.35">
      <c r="A93" s="1">
        <f t="shared" si="24"/>
        <v>42671</v>
      </c>
      <c r="B93" s="3">
        <v>5894</v>
      </c>
      <c r="C93" s="3">
        <v>2945</v>
      </c>
      <c r="D93" s="3">
        <v>103522</v>
      </c>
      <c r="E93" s="3">
        <v>234</v>
      </c>
      <c r="F93" s="3">
        <v>9316</v>
      </c>
      <c r="G93" s="3">
        <v>126177</v>
      </c>
      <c r="H93" s="3">
        <v>2235</v>
      </c>
      <c r="I93" s="3">
        <v>10471</v>
      </c>
      <c r="J93" s="3">
        <v>15762</v>
      </c>
      <c r="K93" s="2">
        <v>58524</v>
      </c>
      <c r="L93" s="2">
        <v>3352</v>
      </c>
      <c r="M93" s="2">
        <v>6987</v>
      </c>
      <c r="N93" s="2">
        <v>20206</v>
      </c>
      <c r="O93" s="2">
        <v>619</v>
      </c>
      <c r="P93" s="2">
        <f t="shared" si="25"/>
        <v>27812</v>
      </c>
      <c r="Q93" s="2">
        <f t="shared" si="26"/>
        <v>366244</v>
      </c>
      <c r="AJ93" s="22"/>
      <c r="AL93" s="23"/>
    </row>
    <row r="94" spans="1:38" x14ac:dyDescent="0.35">
      <c r="A94" s="1">
        <f t="shared" si="24"/>
        <v>42702</v>
      </c>
      <c r="B94" s="3">
        <v>6287</v>
      </c>
      <c r="C94" s="3">
        <v>3028</v>
      </c>
      <c r="D94" s="3">
        <v>102577</v>
      </c>
      <c r="E94" s="3">
        <v>221</v>
      </c>
      <c r="F94" s="3">
        <v>9261</v>
      </c>
      <c r="G94" s="3">
        <v>127206</v>
      </c>
      <c r="H94" s="3">
        <v>2162</v>
      </c>
      <c r="I94" s="3">
        <v>10231</v>
      </c>
      <c r="J94" s="3">
        <v>15415</v>
      </c>
      <c r="K94" s="2">
        <v>56734</v>
      </c>
      <c r="L94" s="2">
        <v>3152</v>
      </c>
      <c r="M94" s="2">
        <v>6678</v>
      </c>
      <c r="N94" s="2">
        <v>19216</v>
      </c>
      <c r="O94" s="2">
        <v>587</v>
      </c>
      <c r="P94" s="2">
        <f t="shared" si="25"/>
        <v>26481</v>
      </c>
      <c r="Q94" s="2">
        <f t="shared" si="26"/>
        <v>362755</v>
      </c>
      <c r="AJ94" s="22"/>
      <c r="AL94" s="23"/>
    </row>
    <row r="95" spans="1:38" x14ac:dyDescent="0.35">
      <c r="A95" s="1">
        <f t="shared" si="24"/>
        <v>42732</v>
      </c>
      <c r="B95" s="3">
        <v>6555</v>
      </c>
      <c r="C95" s="3">
        <v>3049</v>
      </c>
      <c r="D95" s="3">
        <v>104742</v>
      </c>
      <c r="E95" s="3">
        <v>240</v>
      </c>
      <c r="F95" s="3">
        <v>9800</v>
      </c>
      <c r="G95" s="3">
        <v>115501</v>
      </c>
      <c r="H95" s="3">
        <v>2215</v>
      </c>
      <c r="I95" s="3">
        <v>10419</v>
      </c>
      <c r="J95" s="3">
        <v>16337</v>
      </c>
      <c r="K95" s="2">
        <v>57940</v>
      </c>
      <c r="L95" s="2">
        <v>3180</v>
      </c>
      <c r="M95" s="2">
        <v>6613</v>
      </c>
      <c r="N95" s="2">
        <v>19177</v>
      </c>
      <c r="O95" s="2">
        <v>605</v>
      </c>
      <c r="P95" s="2">
        <f t="shared" si="25"/>
        <v>26395</v>
      </c>
      <c r="Q95" s="2">
        <f t="shared" si="26"/>
        <v>356373</v>
      </c>
      <c r="AJ95" s="22"/>
      <c r="AL95" s="23"/>
    </row>
    <row r="96" spans="1:38" x14ac:dyDescent="0.35">
      <c r="A96" s="1">
        <f t="shared" si="24"/>
        <v>42763</v>
      </c>
      <c r="B96" s="3">
        <v>7116</v>
      </c>
      <c r="C96" s="3">
        <v>3016</v>
      </c>
      <c r="D96" s="3">
        <v>105291</v>
      </c>
      <c r="E96" s="3">
        <v>245</v>
      </c>
      <c r="F96" s="3">
        <v>10061</v>
      </c>
      <c r="G96" s="3">
        <v>147224</v>
      </c>
      <c r="H96" s="3">
        <v>2203</v>
      </c>
      <c r="I96" s="3">
        <v>10407</v>
      </c>
      <c r="J96" s="3">
        <v>16875</v>
      </c>
      <c r="K96" s="2">
        <v>58024</v>
      </c>
      <c r="L96" s="2">
        <v>3070</v>
      </c>
      <c r="M96" s="2">
        <v>6503</v>
      </c>
      <c r="N96" s="2">
        <v>18777</v>
      </c>
      <c r="O96" s="2">
        <v>604</v>
      </c>
      <c r="P96" s="2">
        <f t="shared" si="25"/>
        <v>25884</v>
      </c>
      <c r="Q96" s="2">
        <f t="shared" si="26"/>
        <v>389416</v>
      </c>
      <c r="AJ96" s="22"/>
      <c r="AL96" s="23"/>
    </row>
    <row r="97" spans="1:38" x14ac:dyDescent="0.35">
      <c r="A97" s="1">
        <f t="shared" si="24"/>
        <v>42794</v>
      </c>
      <c r="B97" s="3">
        <v>7983</v>
      </c>
      <c r="C97" s="3">
        <v>3022</v>
      </c>
      <c r="D97" s="3">
        <v>102956</v>
      </c>
      <c r="E97" s="3">
        <v>238</v>
      </c>
      <c r="F97" s="3">
        <v>9806</v>
      </c>
      <c r="G97" s="3">
        <v>143464</v>
      </c>
      <c r="H97" s="3">
        <v>2144</v>
      </c>
      <c r="I97" s="3">
        <v>10302</v>
      </c>
      <c r="J97" s="3">
        <v>16172</v>
      </c>
      <c r="K97" s="2">
        <v>56174</v>
      </c>
      <c r="L97" s="2">
        <v>2875</v>
      </c>
      <c r="M97" s="2">
        <v>6302</v>
      </c>
      <c r="N97" s="2">
        <v>18176</v>
      </c>
      <c r="O97" s="2">
        <v>594</v>
      </c>
      <c r="P97" s="2">
        <f t="shared" si="25"/>
        <v>25072</v>
      </c>
      <c r="Q97" s="2">
        <f t="shared" si="26"/>
        <v>380208</v>
      </c>
      <c r="AJ97" s="22"/>
      <c r="AL97" s="23"/>
    </row>
    <row r="98" spans="1:38" x14ac:dyDescent="0.35">
      <c r="A98" s="1">
        <f t="shared" si="24"/>
        <v>42822</v>
      </c>
      <c r="B98" s="3">
        <v>8491</v>
      </c>
      <c r="C98" s="3">
        <v>2993</v>
      </c>
      <c r="D98" s="3">
        <v>98061</v>
      </c>
      <c r="E98" s="3">
        <v>233</v>
      </c>
      <c r="F98" s="3">
        <v>9248</v>
      </c>
      <c r="G98" s="3">
        <v>130937</v>
      </c>
      <c r="H98" s="3">
        <v>2001</v>
      </c>
      <c r="I98" s="3">
        <v>10083</v>
      </c>
      <c r="J98" s="3">
        <v>14952</v>
      </c>
      <c r="K98" s="2">
        <v>52619</v>
      </c>
      <c r="L98" s="2">
        <v>2658</v>
      </c>
      <c r="M98" s="2">
        <v>5943</v>
      </c>
      <c r="N98" s="2">
        <v>17334</v>
      </c>
      <c r="O98" s="2">
        <v>559</v>
      </c>
      <c r="P98" s="2">
        <f t="shared" si="25"/>
        <v>23836</v>
      </c>
      <c r="Q98" s="2">
        <f t="shared" si="26"/>
        <v>356112</v>
      </c>
      <c r="AJ98" s="22"/>
      <c r="AL98" s="23"/>
    </row>
    <row r="99" spans="1:38" x14ac:dyDescent="0.35">
      <c r="A99" s="1">
        <f t="shared" si="24"/>
        <v>42853</v>
      </c>
      <c r="B99" s="3">
        <v>8620</v>
      </c>
      <c r="C99" s="3">
        <v>2923</v>
      </c>
      <c r="D99" s="3">
        <v>92080</v>
      </c>
      <c r="E99" s="3">
        <v>217</v>
      </c>
      <c r="F99" s="3">
        <v>8435</v>
      </c>
      <c r="G99" s="3">
        <v>115455</v>
      </c>
      <c r="H99" s="3">
        <v>1865</v>
      </c>
      <c r="I99" s="3">
        <v>9658</v>
      </c>
      <c r="J99" s="3">
        <v>13566</v>
      </c>
      <c r="K99" s="2">
        <v>49182</v>
      </c>
      <c r="L99" s="2">
        <v>2515</v>
      </c>
      <c r="M99" s="2">
        <v>5595</v>
      </c>
      <c r="N99" s="2">
        <v>16555</v>
      </c>
      <c r="O99" s="2">
        <v>533</v>
      </c>
      <c r="P99" s="2">
        <f t="shared" si="25"/>
        <v>22683</v>
      </c>
      <c r="Q99" s="2">
        <f t="shared" si="26"/>
        <v>327199</v>
      </c>
      <c r="AJ99" s="22"/>
      <c r="AL99" s="23"/>
    </row>
    <row r="100" spans="1:38" x14ac:dyDescent="0.35">
      <c r="A100" s="1">
        <f t="shared" si="24"/>
        <v>42883</v>
      </c>
      <c r="B100" s="3">
        <v>8685</v>
      </c>
      <c r="C100" s="3">
        <v>2860</v>
      </c>
      <c r="D100" s="3">
        <v>87386</v>
      </c>
      <c r="E100" s="3">
        <v>202</v>
      </c>
      <c r="F100" s="3">
        <v>7852</v>
      </c>
      <c r="G100" s="3">
        <v>106524</v>
      </c>
      <c r="H100" s="3">
        <v>1780</v>
      </c>
      <c r="I100" s="3">
        <v>9350</v>
      </c>
      <c r="J100" s="3">
        <v>12706</v>
      </c>
      <c r="K100" s="2">
        <v>46802</v>
      </c>
      <c r="L100" s="2">
        <v>2401</v>
      </c>
      <c r="M100" s="2">
        <v>5395</v>
      </c>
      <c r="N100" s="2">
        <v>16068</v>
      </c>
      <c r="O100" s="2">
        <v>510</v>
      </c>
      <c r="P100" s="2">
        <f t="shared" si="25"/>
        <v>21973</v>
      </c>
      <c r="Q100" s="2">
        <f t="shared" si="26"/>
        <v>308521</v>
      </c>
      <c r="AJ100" s="22"/>
      <c r="AL100" s="23"/>
    </row>
    <row r="101" spans="1:38" x14ac:dyDescent="0.35">
      <c r="A101" s="1">
        <f t="shared" si="24"/>
        <v>42914</v>
      </c>
      <c r="B101" s="3">
        <v>8515</v>
      </c>
      <c r="C101" s="3">
        <v>2767</v>
      </c>
      <c r="D101" s="3">
        <v>83054</v>
      </c>
      <c r="E101" s="3">
        <v>186</v>
      </c>
      <c r="F101" s="3">
        <v>7523</v>
      </c>
      <c r="G101" s="3">
        <v>101754</v>
      </c>
      <c r="H101" s="3">
        <v>1719</v>
      </c>
      <c r="I101" s="3">
        <v>9063</v>
      </c>
      <c r="J101" s="3">
        <v>12249</v>
      </c>
      <c r="K101" s="2">
        <v>45581</v>
      </c>
      <c r="L101" s="2">
        <v>2417</v>
      </c>
      <c r="M101" s="2">
        <v>5409</v>
      </c>
      <c r="N101" s="2">
        <v>16658</v>
      </c>
      <c r="O101" s="2">
        <v>544</v>
      </c>
      <c r="P101" s="2">
        <f t="shared" si="25"/>
        <v>22611</v>
      </c>
      <c r="Q101" s="2">
        <f t="shared" si="26"/>
        <v>297439</v>
      </c>
      <c r="AJ101" s="22"/>
      <c r="AL101" s="23"/>
    </row>
    <row r="102" spans="1:38" x14ac:dyDescent="0.35">
      <c r="A102" s="1">
        <f t="shared" si="24"/>
        <v>42944</v>
      </c>
      <c r="B102" s="3">
        <v>8482</v>
      </c>
      <c r="C102" s="3">
        <v>2738</v>
      </c>
      <c r="D102" s="3">
        <v>81740</v>
      </c>
      <c r="E102" s="3">
        <v>180</v>
      </c>
      <c r="F102" s="3">
        <v>7434</v>
      </c>
      <c r="G102" s="3">
        <v>102283</v>
      </c>
      <c r="H102" s="3">
        <v>1759</v>
      </c>
      <c r="I102" s="3">
        <v>9136</v>
      </c>
      <c r="J102" s="3">
        <v>12711</v>
      </c>
      <c r="K102" s="2">
        <v>47324</v>
      </c>
      <c r="L102" s="2">
        <v>2758</v>
      </c>
      <c r="M102" s="2">
        <v>6314</v>
      </c>
      <c r="N102" s="2">
        <v>19572</v>
      </c>
      <c r="O102" s="2">
        <v>643</v>
      </c>
      <c r="P102" s="2">
        <f t="shared" si="25"/>
        <v>26529</v>
      </c>
      <c r="Q102" s="2">
        <f t="shared" si="26"/>
        <v>303074</v>
      </c>
      <c r="AJ102" s="22"/>
      <c r="AL102" s="23"/>
    </row>
    <row r="103" spans="1:38" x14ac:dyDescent="0.35">
      <c r="A103" s="1">
        <f t="shared" si="24"/>
        <v>42975</v>
      </c>
      <c r="B103" s="3">
        <v>8338</v>
      </c>
      <c r="C103" s="3">
        <v>2663</v>
      </c>
      <c r="D103" s="3">
        <v>79000</v>
      </c>
      <c r="E103" s="3">
        <v>176</v>
      </c>
      <c r="F103" s="3">
        <v>7242</v>
      </c>
      <c r="G103" s="3">
        <v>99861</v>
      </c>
      <c r="H103" s="3">
        <v>1708</v>
      </c>
      <c r="I103" s="3">
        <v>8841</v>
      </c>
      <c r="J103" s="3">
        <v>12710</v>
      </c>
      <c r="K103" s="2">
        <v>47068</v>
      </c>
      <c r="L103" s="2">
        <v>2825</v>
      </c>
      <c r="M103" s="2">
        <v>6422</v>
      </c>
      <c r="N103" s="2">
        <v>19345</v>
      </c>
      <c r="O103" s="2">
        <v>627</v>
      </c>
      <c r="P103" s="2">
        <f t="shared" si="25"/>
        <v>26394</v>
      </c>
      <c r="Q103" s="2">
        <f t="shared" si="26"/>
        <v>296826</v>
      </c>
      <c r="AJ103" s="22"/>
      <c r="AL103" s="23"/>
    </row>
    <row r="104" spans="1:38" x14ac:dyDescent="0.35">
      <c r="A104" s="1">
        <f t="shared" si="24"/>
        <v>43006</v>
      </c>
      <c r="B104" s="3">
        <v>8540</v>
      </c>
      <c r="C104" s="3">
        <v>2658</v>
      </c>
      <c r="D104" s="3">
        <v>77474</v>
      </c>
      <c r="E104" s="3">
        <v>171</v>
      </c>
      <c r="F104" s="3">
        <v>7117</v>
      </c>
      <c r="G104" s="3">
        <v>96093</v>
      </c>
      <c r="H104" s="3">
        <v>1620</v>
      </c>
      <c r="I104" s="3">
        <v>8141</v>
      </c>
      <c r="J104" s="3">
        <v>12393</v>
      </c>
      <c r="K104" s="2">
        <v>45382</v>
      </c>
      <c r="L104" s="2">
        <v>2732</v>
      </c>
      <c r="M104" s="2">
        <v>5431</v>
      </c>
      <c r="N104" s="2">
        <v>16612</v>
      </c>
      <c r="O104" s="2">
        <v>551</v>
      </c>
      <c r="P104" s="2">
        <f t="shared" si="25"/>
        <v>22594</v>
      </c>
      <c r="Q104" s="2">
        <f t="shared" si="26"/>
        <v>284915</v>
      </c>
      <c r="AJ104" s="22"/>
      <c r="AL104" s="23"/>
    </row>
    <row r="105" spans="1:38" x14ac:dyDescent="0.35">
      <c r="A105" s="1">
        <f t="shared" si="24"/>
        <v>43036</v>
      </c>
      <c r="B105" s="3">
        <v>8343</v>
      </c>
      <c r="C105" s="3">
        <v>2554</v>
      </c>
      <c r="D105" s="3">
        <v>74224</v>
      </c>
      <c r="E105" s="3">
        <v>168</v>
      </c>
      <c r="F105" s="3">
        <v>6854</v>
      </c>
      <c r="G105" s="3">
        <v>91447</v>
      </c>
      <c r="H105" s="3">
        <v>1516</v>
      </c>
      <c r="I105" s="3">
        <v>7686</v>
      </c>
      <c r="J105" s="3">
        <v>11675</v>
      </c>
      <c r="K105" s="2">
        <v>43016</v>
      </c>
      <c r="L105" s="2">
        <v>2452</v>
      </c>
      <c r="M105" s="2">
        <v>5249</v>
      </c>
      <c r="N105" s="2">
        <v>15464</v>
      </c>
      <c r="O105" s="2">
        <v>525</v>
      </c>
      <c r="P105" s="2">
        <f t="shared" si="25"/>
        <v>21238</v>
      </c>
      <c r="Q105" s="2">
        <f t="shared" si="26"/>
        <v>271173</v>
      </c>
      <c r="AJ105" s="22"/>
      <c r="AL105" s="23"/>
    </row>
    <row r="106" spans="1:38" x14ac:dyDescent="0.35">
      <c r="A106" s="1">
        <f t="shared" si="24"/>
        <v>43067</v>
      </c>
      <c r="B106" s="3">
        <v>8505</v>
      </c>
      <c r="C106" s="3">
        <v>2469</v>
      </c>
      <c r="D106" s="3">
        <v>72692</v>
      </c>
      <c r="E106" s="3">
        <v>163</v>
      </c>
      <c r="F106" s="3">
        <v>6754</v>
      </c>
      <c r="G106" s="3">
        <v>91248</v>
      </c>
      <c r="H106" s="3">
        <v>1474</v>
      </c>
      <c r="I106" s="3">
        <v>7447</v>
      </c>
      <c r="J106" s="3">
        <v>11283</v>
      </c>
      <c r="K106" s="2">
        <v>41037</v>
      </c>
      <c r="L106" s="2">
        <v>2312</v>
      </c>
      <c r="M106" s="2">
        <v>4946</v>
      </c>
      <c r="N106" s="2">
        <v>14658</v>
      </c>
      <c r="O106" s="2">
        <v>481</v>
      </c>
      <c r="P106" s="2">
        <f t="shared" si="25"/>
        <v>20085</v>
      </c>
      <c r="Q106" s="2">
        <f t="shared" si="26"/>
        <v>265469</v>
      </c>
      <c r="AJ106" s="22"/>
      <c r="AL106" s="23"/>
    </row>
    <row r="107" spans="1:38" x14ac:dyDescent="0.35">
      <c r="A107" s="1">
        <f t="shared" si="24"/>
        <v>43097</v>
      </c>
      <c r="B107" s="3">
        <v>8870</v>
      </c>
      <c r="C107" s="3">
        <v>2453</v>
      </c>
      <c r="D107" s="3">
        <v>74630</v>
      </c>
      <c r="E107" s="3">
        <v>174</v>
      </c>
      <c r="F107" s="3">
        <v>7221</v>
      </c>
      <c r="G107" s="3">
        <v>101876</v>
      </c>
      <c r="H107" s="3">
        <v>1511</v>
      </c>
      <c r="I107" s="3">
        <v>7543</v>
      </c>
      <c r="J107" s="3">
        <v>11990</v>
      </c>
      <c r="K107" s="2">
        <v>42167</v>
      </c>
      <c r="L107" s="2">
        <v>2286</v>
      </c>
      <c r="M107" s="2">
        <v>4849</v>
      </c>
      <c r="N107" s="2">
        <v>14552</v>
      </c>
      <c r="O107" s="2">
        <v>498</v>
      </c>
      <c r="P107" s="2">
        <f t="shared" si="25"/>
        <v>19899</v>
      </c>
      <c r="Q107" s="2">
        <f t="shared" si="26"/>
        <v>280620</v>
      </c>
      <c r="AJ107" s="22"/>
      <c r="AL107" s="23"/>
    </row>
    <row r="108" spans="1:38" x14ac:dyDescent="0.35">
      <c r="A108" s="1">
        <f t="shared" si="24"/>
        <v>43128</v>
      </c>
      <c r="B108" s="3">
        <v>9579</v>
      </c>
      <c r="C108" s="3">
        <v>2403</v>
      </c>
      <c r="D108" s="3">
        <v>75584</v>
      </c>
      <c r="E108" s="3">
        <v>173</v>
      </c>
      <c r="F108" s="3">
        <v>7571</v>
      </c>
      <c r="G108" s="3">
        <v>107795</v>
      </c>
      <c r="H108" s="3">
        <v>1541</v>
      </c>
      <c r="I108" s="3">
        <v>7593</v>
      </c>
      <c r="J108" s="3">
        <v>12321</v>
      </c>
      <c r="K108" s="2">
        <v>42746</v>
      </c>
      <c r="L108" s="2">
        <v>2291</v>
      </c>
      <c r="M108" s="2">
        <v>4730</v>
      </c>
      <c r="N108" s="2">
        <v>14407</v>
      </c>
      <c r="O108" s="2">
        <v>494</v>
      </c>
      <c r="P108" s="2">
        <f t="shared" si="25"/>
        <v>19631</v>
      </c>
      <c r="Q108" s="2">
        <f t="shared" si="26"/>
        <v>289228</v>
      </c>
      <c r="AJ108" s="22"/>
      <c r="AL108" s="23"/>
    </row>
    <row r="109" spans="1:38" x14ac:dyDescent="0.35">
      <c r="A109" s="1">
        <f t="shared" si="24"/>
        <v>43159</v>
      </c>
      <c r="B109" s="3">
        <v>9731</v>
      </c>
      <c r="C109" s="3">
        <v>2372</v>
      </c>
      <c r="D109" s="3">
        <v>74174</v>
      </c>
      <c r="E109" s="3">
        <v>171</v>
      </c>
      <c r="F109" s="3">
        <v>7303</v>
      </c>
      <c r="G109" s="3">
        <v>104149</v>
      </c>
      <c r="H109" s="3">
        <v>1494</v>
      </c>
      <c r="I109" s="3">
        <v>7435</v>
      </c>
      <c r="J109" s="3">
        <v>11798</v>
      </c>
      <c r="K109" s="2">
        <v>41130</v>
      </c>
      <c r="L109" s="2">
        <v>2129</v>
      </c>
      <c r="M109" s="2">
        <v>4606</v>
      </c>
      <c r="N109" s="2">
        <v>13924</v>
      </c>
      <c r="O109" s="2">
        <v>483</v>
      </c>
      <c r="P109" s="2">
        <f t="shared" si="25"/>
        <v>19013</v>
      </c>
      <c r="Q109" s="2">
        <f t="shared" si="26"/>
        <v>280899</v>
      </c>
      <c r="AJ109" s="22"/>
      <c r="AL109" s="23"/>
    </row>
    <row r="110" spans="1:38" x14ac:dyDescent="0.35">
      <c r="A110" s="1">
        <f t="shared" si="24"/>
        <v>43187</v>
      </c>
      <c r="B110" s="3">
        <v>9653</v>
      </c>
      <c r="C110" s="3">
        <v>2306</v>
      </c>
      <c r="D110" s="3">
        <v>70835</v>
      </c>
      <c r="E110" s="3">
        <v>155</v>
      </c>
      <c r="F110" s="3">
        <v>6846</v>
      </c>
      <c r="G110" s="3">
        <v>95392</v>
      </c>
      <c r="H110" s="3">
        <v>1410</v>
      </c>
      <c r="I110" s="3">
        <v>7202</v>
      </c>
      <c r="J110" s="3">
        <v>10838</v>
      </c>
      <c r="K110" s="2">
        <v>38713</v>
      </c>
      <c r="L110" s="2">
        <v>1941</v>
      </c>
      <c r="M110" s="2">
        <v>4517</v>
      </c>
      <c r="N110" s="2">
        <v>13348</v>
      </c>
      <c r="O110" s="2">
        <v>452</v>
      </c>
      <c r="P110" s="2">
        <f t="shared" si="25"/>
        <v>18317</v>
      </c>
      <c r="Q110" s="2">
        <f t="shared" si="26"/>
        <v>263608</v>
      </c>
      <c r="AJ110" s="22"/>
      <c r="AL110" s="23"/>
    </row>
    <row r="111" spans="1:38" x14ac:dyDescent="0.35">
      <c r="A111" s="1">
        <f t="shared" si="24"/>
        <v>43218</v>
      </c>
      <c r="B111" s="3">
        <v>9395</v>
      </c>
      <c r="C111" s="3">
        <v>2219</v>
      </c>
      <c r="D111" s="3">
        <v>66863</v>
      </c>
      <c r="E111" s="3">
        <v>141</v>
      </c>
      <c r="F111" s="3">
        <v>6234</v>
      </c>
      <c r="G111" s="3">
        <v>83844</v>
      </c>
      <c r="H111" s="3">
        <v>1337</v>
      </c>
      <c r="I111" s="3">
        <v>6895</v>
      </c>
      <c r="J111" s="3">
        <v>10062</v>
      </c>
      <c r="K111" s="2">
        <v>36340</v>
      </c>
      <c r="L111" s="2">
        <v>1839</v>
      </c>
      <c r="M111" s="2">
        <v>4278</v>
      </c>
      <c r="N111" s="2">
        <v>12878</v>
      </c>
      <c r="O111" s="2">
        <v>473</v>
      </c>
      <c r="P111" s="2">
        <f t="shared" si="25"/>
        <v>17629</v>
      </c>
      <c r="Q111" s="2">
        <f t="shared" si="26"/>
        <v>242798</v>
      </c>
      <c r="AJ111" s="22"/>
      <c r="AL111" s="23"/>
    </row>
    <row r="112" spans="1:38" x14ac:dyDescent="0.35">
      <c r="A112" s="1">
        <f t="shared" si="24"/>
        <v>43248</v>
      </c>
      <c r="B112" s="3">
        <v>9039</v>
      </c>
      <c r="C112" s="3">
        <v>2138</v>
      </c>
      <c r="D112" s="3">
        <v>63615</v>
      </c>
      <c r="E112" s="3">
        <v>130</v>
      </c>
      <c r="F112" s="3">
        <v>5826</v>
      </c>
      <c r="G112" s="3">
        <v>77616</v>
      </c>
      <c r="H112" s="3">
        <v>1266</v>
      </c>
      <c r="I112" s="3">
        <v>6735</v>
      </c>
      <c r="J112" s="3">
        <v>9535</v>
      </c>
      <c r="K112" s="2">
        <v>34771</v>
      </c>
      <c r="L112" s="2">
        <v>1741</v>
      </c>
      <c r="M112" s="2">
        <v>4106</v>
      </c>
      <c r="N112" s="2">
        <v>12663</v>
      </c>
      <c r="O112" s="2">
        <v>451</v>
      </c>
      <c r="P112" s="2">
        <f t="shared" si="25"/>
        <v>17220</v>
      </c>
      <c r="Q112" s="2">
        <f t="shared" si="26"/>
        <v>229632</v>
      </c>
      <c r="AJ112" s="22"/>
      <c r="AL112" s="23"/>
    </row>
    <row r="113" spans="1:38" x14ac:dyDescent="0.35">
      <c r="A113" s="1">
        <f t="shared" si="24"/>
        <v>43279</v>
      </c>
      <c r="B113" s="3">
        <v>8840</v>
      </c>
      <c r="C113" s="3">
        <v>2037</v>
      </c>
      <c r="D113" s="3">
        <v>61041</v>
      </c>
      <c r="E113" s="3">
        <v>123</v>
      </c>
      <c r="F113" s="3">
        <v>5604</v>
      </c>
      <c r="G113" s="3">
        <v>74851</v>
      </c>
      <c r="H113" s="3">
        <v>1234</v>
      </c>
      <c r="I113" s="3">
        <v>6586</v>
      </c>
      <c r="J113" s="3">
        <v>9400</v>
      </c>
      <c r="K113" s="2">
        <v>34302</v>
      </c>
      <c r="L113" s="2">
        <v>1810</v>
      </c>
      <c r="M113" s="2">
        <v>4184</v>
      </c>
      <c r="N113" s="2">
        <v>13304</v>
      </c>
      <c r="O113" s="2">
        <v>470</v>
      </c>
      <c r="P113" s="2">
        <f t="shared" si="25"/>
        <v>17958</v>
      </c>
      <c r="Q113" s="2">
        <f t="shared" si="26"/>
        <v>223786</v>
      </c>
      <c r="AJ113" s="22"/>
      <c r="AL113" s="23"/>
    </row>
    <row r="114" spans="1:38" x14ac:dyDescent="0.35">
      <c r="A114" s="1">
        <f t="shared" si="24"/>
        <v>43309</v>
      </c>
      <c r="B114" s="3">
        <v>8863</v>
      </c>
      <c r="C114" s="3">
        <v>1980</v>
      </c>
      <c r="D114" s="3">
        <v>60431</v>
      </c>
      <c r="E114" s="3">
        <v>126</v>
      </c>
      <c r="F114" s="3">
        <v>5685</v>
      </c>
      <c r="G114" s="3">
        <v>76260</v>
      </c>
      <c r="H114" s="3">
        <v>1257</v>
      </c>
      <c r="I114" s="3">
        <v>6797</v>
      </c>
      <c r="J114" s="3">
        <v>9929</v>
      </c>
      <c r="K114" s="2">
        <v>36591</v>
      </c>
      <c r="L114" s="2">
        <v>2092</v>
      </c>
      <c r="M114" s="2">
        <v>4986</v>
      </c>
      <c r="N114" s="2">
        <v>16024</v>
      </c>
      <c r="O114" s="2">
        <v>544</v>
      </c>
      <c r="P114" s="2">
        <f t="shared" si="25"/>
        <v>21554</v>
      </c>
      <c r="Q114" s="2">
        <f t="shared" si="26"/>
        <v>231565</v>
      </c>
      <c r="AJ114" s="22"/>
      <c r="AL114" s="23"/>
    </row>
    <row r="115" spans="1:38" x14ac:dyDescent="0.35">
      <c r="A115" s="1">
        <f t="shared" si="24"/>
        <v>43340</v>
      </c>
      <c r="B115" s="3">
        <v>8660</v>
      </c>
      <c r="C115" s="3">
        <v>1940</v>
      </c>
      <c r="D115" s="3">
        <v>59184</v>
      </c>
      <c r="E115" s="3">
        <v>121</v>
      </c>
      <c r="F115" s="3">
        <v>5522</v>
      </c>
      <c r="G115" s="3">
        <v>75725</v>
      </c>
      <c r="H115" s="3">
        <v>1273</v>
      </c>
      <c r="I115" s="3">
        <v>6734</v>
      </c>
      <c r="J115" s="3">
        <v>10022</v>
      </c>
      <c r="K115" s="2">
        <v>36944</v>
      </c>
      <c r="L115" s="2">
        <v>2274</v>
      </c>
      <c r="M115" s="2">
        <v>5318</v>
      </c>
      <c r="N115" s="2">
        <v>16226</v>
      </c>
      <c r="O115" s="2">
        <v>556</v>
      </c>
      <c r="P115" s="2">
        <f t="shared" si="25"/>
        <v>22100</v>
      </c>
      <c r="Q115" s="2">
        <f t="shared" si="26"/>
        <v>230499</v>
      </c>
      <c r="AJ115" s="22"/>
      <c r="AL115" s="23"/>
    </row>
    <row r="116" spans="1:38" x14ac:dyDescent="0.35">
      <c r="A116" s="1">
        <f t="shared" si="24"/>
        <v>43371</v>
      </c>
      <c r="B116" s="3">
        <v>8922</v>
      </c>
      <c r="C116" s="3">
        <v>1960</v>
      </c>
      <c r="D116" s="3">
        <v>58788</v>
      </c>
      <c r="E116" s="3">
        <v>110</v>
      </c>
      <c r="F116" s="3">
        <v>5573</v>
      </c>
      <c r="G116" s="3">
        <v>73518</v>
      </c>
      <c r="H116" s="3">
        <v>1220</v>
      </c>
      <c r="I116" s="3">
        <v>6318</v>
      </c>
      <c r="J116" s="3">
        <v>9976</v>
      </c>
      <c r="K116" s="2">
        <v>36464</v>
      </c>
      <c r="L116" s="2">
        <v>2184</v>
      </c>
      <c r="M116" s="2">
        <v>4704</v>
      </c>
      <c r="N116" s="2">
        <v>14119</v>
      </c>
      <c r="O116" s="2">
        <v>475</v>
      </c>
      <c r="P116" s="2">
        <f t="shared" ref="P116" si="27">M116+N116+O116</f>
        <v>19298</v>
      </c>
      <c r="Q116" s="2">
        <f t="shared" ref="Q116" si="28">SUM(B116:O116)</f>
        <v>224331</v>
      </c>
      <c r="AJ116" s="22"/>
      <c r="AL116" s="23"/>
    </row>
    <row r="117" spans="1:38" x14ac:dyDescent="0.35">
      <c r="A117" s="1">
        <f t="shared" si="24"/>
        <v>43401</v>
      </c>
      <c r="B117" s="3">
        <v>8911</v>
      </c>
      <c r="C117" s="3">
        <v>1929</v>
      </c>
      <c r="D117" s="3">
        <v>56675</v>
      </c>
      <c r="E117" s="3">
        <v>103</v>
      </c>
      <c r="F117" s="3">
        <v>5448</v>
      </c>
      <c r="G117" s="3">
        <v>70703</v>
      </c>
      <c r="H117" s="3">
        <v>1139</v>
      </c>
      <c r="I117" s="3">
        <v>6210</v>
      </c>
      <c r="J117" s="3">
        <v>9529</v>
      </c>
      <c r="K117" s="2">
        <v>34725</v>
      </c>
      <c r="L117" s="2">
        <v>2046</v>
      </c>
      <c r="M117" s="2">
        <v>4415</v>
      </c>
      <c r="N117" s="2">
        <v>13370</v>
      </c>
      <c r="O117" s="2">
        <v>419</v>
      </c>
      <c r="P117" s="2">
        <f t="shared" ref="P117" si="29">M117+N117+O117</f>
        <v>18204</v>
      </c>
      <c r="Q117" s="2">
        <f t="shared" ref="Q117" si="30">SUM(B117:O117)</f>
        <v>215622</v>
      </c>
      <c r="AJ117" s="22"/>
      <c r="AL117" s="23"/>
    </row>
    <row r="118" spans="1:38" x14ac:dyDescent="0.35">
      <c r="A118" s="1">
        <f t="shared" si="24"/>
        <v>43432</v>
      </c>
      <c r="B118" s="3">
        <v>9543</v>
      </c>
      <c r="C118" s="3">
        <v>1938</v>
      </c>
      <c r="D118" s="3">
        <v>56346</v>
      </c>
      <c r="E118" s="3">
        <v>103</v>
      </c>
      <c r="F118" s="3">
        <v>5565</v>
      </c>
      <c r="G118" s="3">
        <v>71825</v>
      </c>
      <c r="H118" s="3">
        <v>1116</v>
      </c>
      <c r="I118" s="3">
        <v>6092</v>
      </c>
      <c r="J118" s="3">
        <v>9255</v>
      </c>
      <c r="K118" s="2">
        <v>33707</v>
      </c>
      <c r="L118" s="2">
        <v>1961</v>
      </c>
      <c r="M118" s="2">
        <v>4183</v>
      </c>
      <c r="N118" s="2">
        <v>12982</v>
      </c>
      <c r="O118" s="2">
        <v>394</v>
      </c>
      <c r="P118" s="2">
        <f t="shared" ref="P118" si="31">M118+N118+O118</f>
        <v>17559</v>
      </c>
      <c r="Q118" s="2">
        <f t="shared" ref="Q118" si="32">SUM(B118:O118)</f>
        <v>215010</v>
      </c>
      <c r="AJ118" s="22"/>
      <c r="AL118" s="23"/>
    </row>
    <row r="119" spans="1:38" x14ac:dyDescent="0.35">
      <c r="A119" s="1">
        <f t="shared" si="24"/>
        <v>43462</v>
      </c>
      <c r="B119" s="3">
        <v>10286</v>
      </c>
      <c r="C119" s="3">
        <v>1985</v>
      </c>
      <c r="D119" s="3">
        <v>58587</v>
      </c>
      <c r="E119" s="3">
        <v>114</v>
      </c>
      <c r="F119" s="3">
        <v>6106</v>
      </c>
      <c r="G119" s="3">
        <v>81624</v>
      </c>
      <c r="H119" s="3">
        <v>1183</v>
      </c>
      <c r="I119" s="3">
        <v>6339</v>
      </c>
      <c r="J119" s="3">
        <v>10118</v>
      </c>
      <c r="K119" s="2">
        <v>35337</v>
      </c>
      <c r="L119" s="2">
        <v>2018</v>
      </c>
      <c r="M119" s="2">
        <v>4306</v>
      </c>
      <c r="N119" s="2">
        <v>13124</v>
      </c>
      <c r="O119" s="2">
        <v>407</v>
      </c>
      <c r="P119" s="2">
        <f t="shared" ref="P119" si="33">M119+N119+O119</f>
        <v>17837</v>
      </c>
      <c r="Q119" s="2">
        <f t="shared" ref="Q119" si="34">SUM(B119:O119)</f>
        <v>231534</v>
      </c>
      <c r="AJ119" s="22"/>
      <c r="AL119" s="23"/>
    </row>
    <row r="120" spans="1:38" x14ac:dyDescent="0.35">
      <c r="A120" s="1">
        <f t="shared" si="24"/>
        <v>43493</v>
      </c>
      <c r="B120" s="3">
        <v>11223</v>
      </c>
      <c r="C120" s="3">
        <v>2066</v>
      </c>
      <c r="D120" s="3">
        <v>60779</v>
      </c>
      <c r="E120" s="3">
        <v>130</v>
      </c>
      <c r="F120" s="3">
        <v>6473</v>
      </c>
      <c r="G120" s="3">
        <v>88525</v>
      </c>
      <c r="H120" s="3">
        <v>1222</v>
      </c>
      <c r="I120" s="3">
        <v>6556</v>
      </c>
      <c r="J120" s="3">
        <v>10780</v>
      </c>
      <c r="K120" s="2">
        <v>37141</v>
      </c>
      <c r="L120" s="2">
        <v>2000</v>
      </c>
      <c r="M120" s="2">
        <v>4383</v>
      </c>
      <c r="N120" s="2">
        <v>13350</v>
      </c>
      <c r="O120" s="2">
        <v>429</v>
      </c>
      <c r="P120" s="2">
        <f t="shared" ref="P120" si="35">M120+N120+O120</f>
        <v>18162</v>
      </c>
      <c r="Q120" s="2">
        <f t="shared" ref="Q120" si="36">SUM(B120:O120)</f>
        <v>245057</v>
      </c>
      <c r="AJ120" s="22"/>
      <c r="AL120" s="23"/>
    </row>
    <row r="121" spans="1:38" x14ac:dyDescent="0.35">
      <c r="A121" s="1">
        <f t="shared" si="24"/>
        <v>43524</v>
      </c>
      <c r="B121" s="3">
        <v>11555</v>
      </c>
      <c r="C121" s="3">
        <v>2111</v>
      </c>
      <c r="D121" s="3">
        <v>60899</v>
      </c>
      <c r="E121" s="3">
        <v>118</v>
      </c>
      <c r="F121" s="3">
        <v>6364</v>
      </c>
      <c r="G121" s="3">
        <v>86349</v>
      </c>
      <c r="H121" s="3">
        <v>1197</v>
      </c>
      <c r="I121" s="3">
        <v>6517</v>
      </c>
      <c r="J121" s="3">
        <v>10405</v>
      </c>
      <c r="K121" s="2">
        <v>36264</v>
      </c>
      <c r="L121" s="2">
        <v>1942</v>
      </c>
      <c r="M121" s="2">
        <v>4267</v>
      </c>
      <c r="N121" s="2">
        <v>12988</v>
      </c>
      <c r="O121" s="2">
        <v>441</v>
      </c>
      <c r="P121" s="2">
        <f t="shared" ref="P121:P122" si="37">M121+N121+O121</f>
        <v>17696</v>
      </c>
      <c r="Q121" s="2">
        <f t="shared" ref="Q121:Q122" si="38">SUM(B121:O121)</f>
        <v>241417</v>
      </c>
      <c r="AJ121" s="22"/>
      <c r="AL121" s="23"/>
    </row>
    <row r="122" spans="1:38" x14ac:dyDescent="0.35">
      <c r="A122" s="1">
        <f t="shared" si="24"/>
        <v>43552</v>
      </c>
      <c r="B122" s="3">
        <v>11500</v>
      </c>
      <c r="C122" s="3">
        <v>2093</v>
      </c>
      <c r="D122" s="3">
        <v>59186</v>
      </c>
      <c r="E122" s="3">
        <v>108</v>
      </c>
      <c r="F122" s="3">
        <v>6027</v>
      </c>
      <c r="G122" s="3">
        <v>78260</v>
      </c>
      <c r="H122" s="3">
        <v>1135</v>
      </c>
      <c r="I122" s="3">
        <v>6388</v>
      </c>
      <c r="J122" s="3">
        <v>9470</v>
      </c>
      <c r="K122" s="2">
        <v>33997</v>
      </c>
      <c r="L122" s="2">
        <v>1801</v>
      </c>
      <c r="M122" s="2">
        <v>4152</v>
      </c>
      <c r="N122" s="2">
        <v>12499</v>
      </c>
      <c r="O122" s="2">
        <v>437</v>
      </c>
      <c r="P122" s="2">
        <f t="shared" si="37"/>
        <v>17088</v>
      </c>
      <c r="Q122" s="2">
        <f t="shared" si="38"/>
        <v>227053</v>
      </c>
      <c r="AJ122" s="22"/>
      <c r="AL122" s="23"/>
    </row>
    <row r="123" spans="1:38" x14ac:dyDescent="0.35">
      <c r="A123" s="1">
        <f t="shared" si="24"/>
        <v>43583</v>
      </c>
      <c r="B123" s="3">
        <v>10563</v>
      </c>
      <c r="C123" s="3">
        <v>1994</v>
      </c>
      <c r="D123" s="3">
        <v>56065</v>
      </c>
      <c r="E123" s="3">
        <v>107</v>
      </c>
      <c r="F123" s="3">
        <v>5522</v>
      </c>
      <c r="G123" s="3">
        <v>69249</v>
      </c>
      <c r="H123" s="3">
        <v>1072</v>
      </c>
      <c r="I123" s="3">
        <v>6127</v>
      </c>
      <c r="J123" s="3">
        <v>8775</v>
      </c>
      <c r="K123" s="2">
        <v>32146</v>
      </c>
      <c r="L123" s="2">
        <v>1731</v>
      </c>
      <c r="M123" s="2">
        <v>4037</v>
      </c>
      <c r="N123" s="2">
        <v>12005</v>
      </c>
      <c r="O123" s="2">
        <v>435</v>
      </c>
      <c r="P123" s="2">
        <f t="shared" ref="P123" si="39">M123+N123+O123</f>
        <v>16477</v>
      </c>
      <c r="Q123" s="2">
        <f t="shared" ref="Q123" si="40">SUM(B123:O123)</f>
        <v>209828</v>
      </c>
      <c r="AJ123" s="22"/>
      <c r="AL123" s="23"/>
    </row>
    <row r="124" spans="1:38" x14ac:dyDescent="0.35">
      <c r="A124" s="1">
        <f t="shared" si="24"/>
        <v>43613</v>
      </c>
      <c r="B124" s="3">
        <v>9646</v>
      </c>
      <c r="C124" s="3">
        <v>1860</v>
      </c>
      <c r="D124" s="3">
        <v>53930</v>
      </c>
      <c r="E124" s="3">
        <v>103</v>
      </c>
      <c r="F124" s="3">
        <v>5198</v>
      </c>
      <c r="G124" s="3">
        <v>65453</v>
      </c>
      <c r="H124" s="3">
        <v>1030</v>
      </c>
      <c r="I124" s="3">
        <v>6020</v>
      </c>
      <c r="J124" s="3">
        <v>8407</v>
      </c>
      <c r="K124" s="2">
        <v>31034</v>
      </c>
      <c r="L124" s="2">
        <v>1695</v>
      </c>
      <c r="M124" s="2">
        <v>3931</v>
      </c>
      <c r="N124" s="2">
        <v>11950</v>
      </c>
      <c r="O124" s="2">
        <v>418</v>
      </c>
      <c r="P124" s="2">
        <f t="shared" ref="P124" si="41">M124+N124+O124</f>
        <v>16299</v>
      </c>
      <c r="Q124" s="2">
        <f t="shared" ref="Q124" si="42">SUM(B124:O124)</f>
        <v>200675</v>
      </c>
      <c r="AJ124" s="22"/>
      <c r="AL124" s="23"/>
    </row>
    <row r="125" spans="1:38" x14ac:dyDescent="0.35">
      <c r="A125" s="1">
        <f t="shared" si="24"/>
        <v>43644</v>
      </c>
      <c r="B125" s="3">
        <v>8611</v>
      </c>
      <c r="C125" s="3">
        <v>1756</v>
      </c>
      <c r="D125" s="3">
        <v>51952</v>
      </c>
      <c r="E125" s="3">
        <v>101</v>
      </c>
      <c r="F125" s="3">
        <v>4968</v>
      </c>
      <c r="G125" s="3">
        <v>63560</v>
      </c>
      <c r="H125" s="3">
        <v>1016</v>
      </c>
      <c r="I125" s="3">
        <v>5891</v>
      </c>
      <c r="J125" s="3">
        <v>8387</v>
      </c>
      <c r="K125" s="2">
        <v>30813</v>
      </c>
      <c r="L125" s="2">
        <v>1707</v>
      </c>
      <c r="M125" s="2">
        <v>4007</v>
      </c>
      <c r="N125" s="2">
        <v>12512</v>
      </c>
      <c r="O125" s="2">
        <v>442</v>
      </c>
      <c r="P125" s="2">
        <f t="shared" ref="P125" si="43">M125+N125+O125</f>
        <v>16961</v>
      </c>
      <c r="Q125" s="2">
        <f t="shared" ref="Q125" si="44">SUM(B125:O125)</f>
        <v>195723</v>
      </c>
      <c r="AJ125" s="22"/>
      <c r="AL125" s="23"/>
    </row>
    <row r="126" spans="1:38" x14ac:dyDescent="0.35">
      <c r="A126" s="1">
        <f t="shared" si="24"/>
        <v>43674</v>
      </c>
      <c r="B126" s="3">
        <v>8149</v>
      </c>
      <c r="C126" s="3">
        <v>1672</v>
      </c>
      <c r="D126" s="3">
        <v>51961</v>
      </c>
      <c r="E126" s="3">
        <v>107</v>
      </c>
      <c r="F126" s="3">
        <v>5051</v>
      </c>
      <c r="G126" s="3">
        <v>65948</v>
      </c>
      <c r="H126" s="3">
        <v>1060</v>
      </c>
      <c r="I126" s="3">
        <v>6212</v>
      </c>
      <c r="J126" s="3">
        <v>9105</v>
      </c>
      <c r="K126" s="2">
        <v>33164</v>
      </c>
      <c r="L126" s="2">
        <v>2054</v>
      </c>
      <c r="M126" s="2">
        <v>4909</v>
      </c>
      <c r="N126" s="2">
        <v>15199</v>
      </c>
      <c r="O126" s="2">
        <v>529</v>
      </c>
      <c r="P126" s="2">
        <f t="shared" ref="P126" si="45">M126+N126+O126</f>
        <v>20637</v>
      </c>
      <c r="Q126" s="2">
        <f t="shared" ref="Q126" si="46">SUM(B126:O126)</f>
        <v>205120</v>
      </c>
      <c r="AJ126" s="22"/>
      <c r="AL126" s="23"/>
    </row>
    <row r="127" spans="1:38" x14ac:dyDescent="0.35">
      <c r="A127" s="1">
        <f t="shared" si="24"/>
        <v>43705</v>
      </c>
      <c r="B127" s="3">
        <v>7559</v>
      </c>
      <c r="C127" s="3">
        <v>1642</v>
      </c>
      <c r="D127" s="3">
        <v>51350</v>
      </c>
      <c r="E127" s="3">
        <v>106</v>
      </c>
      <c r="F127" s="3">
        <v>5068</v>
      </c>
      <c r="G127" s="3">
        <v>65999</v>
      </c>
      <c r="H127" s="3">
        <v>1047</v>
      </c>
      <c r="I127" s="3">
        <v>6193</v>
      </c>
      <c r="J127" s="3">
        <v>9247</v>
      </c>
      <c r="K127" s="2">
        <v>33600</v>
      </c>
      <c r="L127" s="2">
        <v>2142</v>
      </c>
      <c r="M127" s="2">
        <v>5049</v>
      </c>
      <c r="N127" s="2">
        <v>15277</v>
      </c>
      <c r="O127" s="2">
        <v>510</v>
      </c>
      <c r="P127" s="2">
        <f t="shared" ref="P127" si="47">M127+N127+O127</f>
        <v>20836</v>
      </c>
      <c r="Q127" s="2">
        <f t="shared" ref="Q127" si="48">SUM(B127:O127)</f>
        <v>204789</v>
      </c>
      <c r="AJ127" s="22"/>
      <c r="AL127" s="23"/>
    </row>
    <row r="128" spans="1:38" x14ac:dyDescent="0.35">
      <c r="A128" s="1">
        <f t="shared" ref="A128:A132" si="49">DATE(YEAR(A127),MONTH(A127)+1,28)</f>
        <v>43736</v>
      </c>
      <c r="B128" s="3">
        <v>7366</v>
      </c>
      <c r="C128" s="3">
        <v>1709</v>
      </c>
      <c r="D128" s="3">
        <v>52330</v>
      </c>
      <c r="E128" s="3">
        <v>101</v>
      </c>
      <c r="F128" s="3">
        <v>5193</v>
      </c>
      <c r="G128" s="3">
        <v>65507</v>
      </c>
      <c r="H128" s="3">
        <v>1025</v>
      </c>
      <c r="I128" s="3">
        <v>5874</v>
      </c>
      <c r="J128" s="3">
        <v>9334</v>
      </c>
      <c r="K128" s="2">
        <v>33366</v>
      </c>
      <c r="L128" s="2">
        <v>1983</v>
      </c>
      <c r="M128" s="2">
        <v>4396</v>
      </c>
      <c r="N128" s="2">
        <v>13264</v>
      </c>
      <c r="O128" s="2">
        <v>459</v>
      </c>
      <c r="P128" s="2">
        <f t="shared" ref="P128" si="50">M128+N128+O128</f>
        <v>18119</v>
      </c>
      <c r="Q128" s="2">
        <f t="shared" ref="Q128" si="51">SUM(B128:O128)</f>
        <v>201907</v>
      </c>
      <c r="AJ128" s="22"/>
      <c r="AL128" s="23"/>
    </row>
    <row r="129" spans="1:38" x14ac:dyDescent="0.35">
      <c r="A129" s="1">
        <f t="shared" si="49"/>
        <v>43766</v>
      </c>
      <c r="B129" s="3">
        <v>7145</v>
      </c>
      <c r="C129" s="3">
        <v>1688</v>
      </c>
      <c r="D129" s="3">
        <v>51888</v>
      </c>
      <c r="E129" s="3">
        <v>96</v>
      </c>
      <c r="F129" s="3">
        <v>5105</v>
      </c>
      <c r="G129" s="3">
        <v>63905</v>
      </c>
      <c r="H129" s="3">
        <v>995</v>
      </c>
      <c r="I129" s="3">
        <v>5800</v>
      </c>
      <c r="J129" s="3">
        <v>8959</v>
      </c>
      <c r="K129" s="2">
        <v>31937</v>
      </c>
      <c r="L129" s="2">
        <v>1879</v>
      </c>
      <c r="M129" s="2">
        <v>4105</v>
      </c>
      <c r="N129" s="2">
        <v>12581</v>
      </c>
      <c r="O129" s="2">
        <v>435</v>
      </c>
      <c r="P129" s="2">
        <f t="shared" ref="P129" si="52">M129+N129+O129</f>
        <v>17121</v>
      </c>
      <c r="Q129" s="2">
        <f t="shared" ref="Q129" si="53">SUM(B129:O129)</f>
        <v>196518</v>
      </c>
      <c r="AJ129" s="22"/>
      <c r="AL129" s="23"/>
    </row>
    <row r="130" spans="1:38" x14ac:dyDescent="0.35">
      <c r="A130" s="1">
        <f t="shared" si="49"/>
        <v>43797</v>
      </c>
      <c r="B130" s="3">
        <v>7239</v>
      </c>
      <c r="C130" s="3">
        <v>1721</v>
      </c>
      <c r="D130" s="3">
        <v>52492</v>
      </c>
      <c r="E130" s="3">
        <v>99</v>
      </c>
      <c r="F130" s="3">
        <v>5232</v>
      </c>
      <c r="G130" s="3">
        <v>65291</v>
      </c>
      <c r="H130" s="3">
        <v>974</v>
      </c>
      <c r="I130" s="3">
        <v>5777</v>
      </c>
      <c r="J130" s="3">
        <v>8801</v>
      </c>
      <c r="K130" s="2">
        <v>31152</v>
      </c>
      <c r="L130" s="2">
        <v>1803</v>
      </c>
      <c r="M130" s="2">
        <v>3996</v>
      </c>
      <c r="N130" s="2">
        <v>12288</v>
      </c>
      <c r="O130" s="2">
        <v>424</v>
      </c>
      <c r="P130" s="2">
        <f t="shared" ref="P130" si="54">M130+N130+O130</f>
        <v>16708</v>
      </c>
      <c r="Q130" s="2">
        <f t="shared" ref="Q130" si="55">SUM(B130:O130)</f>
        <v>197289</v>
      </c>
      <c r="AJ130" s="22"/>
      <c r="AL130" s="23"/>
    </row>
    <row r="131" spans="1:38" x14ac:dyDescent="0.35">
      <c r="A131" s="1">
        <f t="shared" si="49"/>
        <v>43827</v>
      </c>
      <c r="B131" s="3">
        <v>7530</v>
      </c>
      <c r="C131" s="3">
        <v>1836</v>
      </c>
      <c r="D131" s="3">
        <v>55866</v>
      </c>
      <c r="E131" s="3">
        <v>110</v>
      </c>
      <c r="F131" s="3">
        <v>5893</v>
      </c>
      <c r="G131" s="3">
        <v>75590</v>
      </c>
      <c r="H131" s="3">
        <v>1001</v>
      </c>
      <c r="I131" s="3">
        <v>6006</v>
      </c>
      <c r="J131" s="3">
        <v>9641</v>
      </c>
      <c r="K131" s="2">
        <v>32994</v>
      </c>
      <c r="L131" s="2">
        <v>1871</v>
      </c>
      <c r="M131" s="2">
        <v>4173</v>
      </c>
      <c r="N131" s="2">
        <v>12605</v>
      </c>
      <c r="O131" s="2">
        <v>416</v>
      </c>
      <c r="P131" s="2">
        <f t="shared" ref="P131" si="56">M131+N131+O131</f>
        <v>17194</v>
      </c>
      <c r="Q131" s="2">
        <f t="shared" ref="Q131" si="57">SUM(B131:O131)</f>
        <v>215532</v>
      </c>
      <c r="AJ131" s="22"/>
      <c r="AL131" s="23"/>
    </row>
    <row r="132" spans="1:38" x14ac:dyDescent="0.35">
      <c r="A132" s="1">
        <f t="shared" si="49"/>
        <v>43858</v>
      </c>
      <c r="B132" s="3">
        <v>8023</v>
      </c>
      <c r="C132" s="3">
        <v>1918</v>
      </c>
      <c r="D132" s="3">
        <v>59394</v>
      </c>
      <c r="E132" s="3">
        <v>114</v>
      </c>
      <c r="F132" s="3">
        <v>6231</v>
      </c>
      <c r="G132" s="3">
        <v>82752</v>
      </c>
      <c r="H132" s="3">
        <v>1070</v>
      </c>
      <c r="I132" s="3">
        <v>6310</v>
      </c>
      <c r="J132" s="3">
        <v>10311</v>
      </c>
      <c r="K132" s="2">
        <v>34554</v>
      </c>
      <c r="L132" s="2">
        <v>1940</v>
      </c>
      <c r="M132" s="2">
        <v>4211</v>
      </c>
      <c r="N132" s="2">
        <v>12733</v>
      </c>
      <c r="O132" s="2">
        <v>461</v>
      </c>
      <c r="P132" s="2">
        <f t="shared" ref="P132" si="58">M132+N132+O132</f>
        <v>17405</v>
      </c>
      <c r="Q132" s="2">
        <f t="shared" ref="Q132" si="59">SUM(B132:O132)</f>
        <v>230022</v>
      </c>
      <c r="AJ132" s="22"/>
      <c r="AL132" s="23"/>
    </row>
    <row r="133" spans="1:38" x14ac:dyDescent="0.35">
      <c r="A133" s="1"/>
      <c r="AJ133" s="22"/>
      <c r="AL133" s="23"/>
    </row>
    <row r="134" spans="1:38" x14ac:dyDescent="0.35">
      <c r="A134" s="1"/>
      <c r="AJ134" s="22"/>
      <c r="AL134" s="23"/>
    </row>
    <row r="135" spans="1:38" x14ac:dyDescent="0.35">
      <c r="A135" s="1"/>
      <c r="AJ135" s="22"/>
      <c r="AL135" s="23"/>
    </row>
    <row r="136" spans="1:38" x14ac:dyDescent="0.35">
      <c r="A136" s="1"/>
      <c r="AJ136" s="22"/>
    </row>
  </sheetData>
  <mergeCells count="2">
    <mergeCell ref="B1:Q1"/>
    <mergeCell ref="A1:A3"/>
  </mergeCells>
  <conditionalFormatting sqref="AK5:AY19">
    <cfRule type="cellIs" dxfId="7" priority="1" operator="greaterThan">
      <formula>1-0.000001</formula>
    </cfRule>
    <cfRule type="cellIs" dxfId="6" priority="2" operator="lessThan">
      <formula>$AK$2</formula>
    </cfRule>
    <cfRule type="cellIs" dxfId="5" priority="3" operator="greaterThan">
      <formula>$AK$3</formula>
    </cfRule>
  </conditionalFormatting>
  <hyperlinks>
    <hyperlink ref="B1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6"/>
  <sheetViews>
    <sheetView workbookViewId="0">
      <pane xSplit="1" ySplit="3" topLeftCell="L25" activePane="bottomRight" state="frozen"/>
      <selection pane="topRight" activeCell="B1" sqref="B1"/>
      <selection pane="bottomLeft" activeCell="A4" sqref="A4"/>
      <selection pane="bottomRight" activeCell="A131" sqref="A131:P132"/>
    </sheetView>
  </sheetViews>
  <sheetFormatPr defaultRowHeight="14.5" x14ac:dyDescent="0.35"/>
  <cols>
    <col min="1" max="1" width="11.453125" bestFit="1" customWidth="1"/>
    <col min="2" max="10" width="9.1796875" style="3"/>
    <col min="11" max="16" width="9.1796875" style="2"/>
    <col min="17" max="17" width="2.1796875" customWidth="1"/>
    <col min="18" max="19" width="10.1796875" bestFit="1" customWidth="1"/>
    <col min="35" max="35" width="2.81640625" customWidth="1"/>
    <col min="36" max="36" width="14.1796875" style="21" customWidth="1"/>
    <col min="37" max="37" width="7.7265625" bestFit="1" customWidth="1"/>
    <col min="38" max="38" width="7.81640625" bestFit="1" customWidth="1"/>
    <col min="39" max="39" width="8.1796875" bestFit="1" customWidth="1"/>
    <col min="40" max="40" width="7.453125" bestFit="1" customWidth="1"/>
    <col min="41" max="41" width="8" bestFit="1" customWidth="1"/>
    <col min="42" max="42" width="8.81640625" bestFit="1" customWidth="1"/>
    <col min="43" max="43" width="10.1796875" bestFit="1" customWidth="1"/>
    <col min="44" max="44" width="7.453125" bestFit="1" customWidth="1"/>
    <col min="45" max="45" width="8.7265625" bestFit="1" customWidth="1"/>
    <col min="46" max="46" width="10.1796875" bestFit="1" customWidth="1"/>
    <col min="47" max="47" width="7.81640625" bestFit="1" customWidth="1"/>
    <col min="48" max="50" width="7.453125" bestFit="1" customWidth="1"/>
    <col min="51" max="51" width="8.7265625" bestFit="1" customWidth="1"/>
    <col min="52" max="52" width="2.1796875" customWidth="1"/>
    <col min="53" max="53" width="9" bestFit="1" customWidth="1"/>
  </cols>
  <sheetData>
    <row r="1" spans="1:54" ht="19" thickBot="1" x14ac:dyDescent="0.4">
      <c r="B1" s="81" t="s">
        <v>22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15"/>
    </row>
    <row r="2" spans="1:54" s="5" customFormat="1" ht="15" thickBot="1" x14ac:dyDescent="0.4">
      <c r="A2" s="4"/>
      <c r="B2" s="6" t="s">
        <v>0</v>
      </c>
      <c r="C2" s="7" t="s">
        <v>5</v>
      </c>
      <c r="D2" s="7" t="s">
        <v>1</v>
      </c>
      <c r="E2" s="7" t="s">
        <v>6</v>
      </c>
      <c r="F2" s="7" t="s">
        <v>7</v>
      </c>
      <c r="G2" s="7" t="s">
        <v>8</v>
      </c>
      <c r="H2" s="7" t="s">
        <v>9</v>
      </c>
      <c r="I2" s="7"/>
      <c r="J2" s="7" t="s">
        <v>10</v>
      </c>
      <c r="K2" s="7" t="s">
        <v>10</v>
      </c>
      <c r="L2" s="7" t="s">
        <v>2</v>
      </c>
      <c r="M2" s="7" t="s">
        <v>11</v>
      </c>
      <c r="N2" s="7" t="s">
        <v>12</v>
      </c>
      <c r="O2" s="8" t="s">
        <v>13</v>
      </c>
      <c r="P2" s="20" t="str">
        <f>' Data vše'!P2</f>
        <v>VŠ</v>
      </c>
      <c r="AJ2" s="28" t="s">
        <v>27</v>
      </c>
      <c r="AK2" s="36">
        <f>AL2*AL2</f>
        <v>0.25</v>
      </c>
      <c r="AL2" s="5">
        <v>0.5</v>
      </c>
    </row>
    <row r="3" spans="1:54" s="5" customFormat="1" ht="15" thickBot="1" x14ac:dyDescent="0.4">
      <c r="A3" s="4"/>
      <c r="B3" s="9" t="s">
        <v>3</v>
      </c>
      <c r="C3" s="10" t="s">
        <v>14</v>
      </c>
      <c r="D3" s="10" t="s">
        <v>3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23</v>
      </c>
      <c r="J3" s="10" t="s">
        <v>19</v>
      </c>
      <c r="K3" s="10" t="s">
        <v>20</v>
      </c>
      <c r="L3" s="10" t="s">
        <v>21</v>
      </c>
      <c r="M3" s="10" t="s">
        <v>3</v>
      </c>
      <c r="N3" s="10"/>
      <c r="O3" s="11" t="s">
        <v>3</v>
      </c>
      <c r="P3" s="20" t="str">
        <f>' Data vše'!P3</f>
        <v>Bc+ Mgr+ PhD</v>
      </c>
      <c r="AJ3" s="28" t="s">
        <v>28</v>
      </c>
      <c r="AK3" s="36">
        <f>AL3*AL3</f>
        <v>0.81</v>
      </c>
      <c r="AL3" s="5">
        <v>0.9</v>
      </c>
    </row>
    <row r="4" spans="1:54" ht="46.5" x14ac:dyDescent="0.35">
      <c r="A4" s="1">
        <f>' Data vše'!A4</f>
        <v>36433</v>
      </c>
      <c r="B4" s="12">
        <f>' Data vše'!B4/' Data vše'!$Q4</f>
        <v>4.1780180486974293E-3</v>
      </c>
      <c r="C4" s="12">
        <f>' Data vše'!C4/' Data vše'!$Q4</f>
        <v>1.8282819683296441E-3</v>
      </c>
      <c r="D4" s="12">
        <f>' Data vše'!D4/' Data vše'!$Q4</f>
        <v>0.28297931210624894</v>
      </c>
      <c r="E4" s="12">
        <f>' Data vše'!E4/' Data vše'!$Q4</f>
        <v>3.4266984505363528E-4</v>
      </c>
      <c r="F4" s="12">
        <f>' Data vše'!F4/' Data vše'!$Q4</f>
        <v>1.0524859526647369E-2</v>
      </c>
      <c r="G4" s="12">
        <f>' Data vše'!G4/' Data vše'!$Q4</f>
        <v>0.3867955048527158</v>
      </c>
      <c r="H4" s="12">
        <f>' Data vše'!H4/' Data vše'!$Q4</f>
        <v>1.1118678699131619E-2</v>
      </c>
      <c r="I4" s="12">
        <f>' Data vše'!I4/' Data vše'!$Q4</f>
        <v>3.596117827345479E-2</v>
      </c>
      <c r="J4" s="12">
        <f>' Data vše'!J4/' Data vše'!$Q4</f>
        <v>6.4811425166013958E-2</v>
      </c>
      <c r="K4" s="12">
        <f>' Data vše'!K4/' Data vše'!$Q4</f>
        <v>0.16030137919291673</v>
      </c>
      <c r="L4" s="12">
        <f>' Data vše'!L4/' Data vše'!$Q4</f>
        <v>5.0996083773199386E-3</v>
      </c>
      <c r="M4" s="12">
        <f>' Data vše'!M4/' Data vše'!$Q4</f>
        <v>4.3142346330665758E-3</v>
      </c>
      <c r="N4" s="12">
        <f>' Data vše'!N4/' Data vše'!$Q4</f>
        <v>2.9541971735058743E-2</v>
      </c>
      <c r="O4" s="12">
        <f>' Data vše'!O4/' Data vše'!$Q4</f>
        <v>2.2028775753447981E-3</v>
      </c>
      <c r="P4" s="12">
        <f>' Data vše'!P4/' Data vše'!$Q4</f>
        <v>3.605908394347012E-2</v>
      </c>
      <c r="R4" s="13">
        <v>36526</v>
      </c>
      <c r="S4" s="2">
        <f>R4</f>
        <v>36526</v>
      </c>
      <c r="AJ4" s="26" t="s">
        <v>33</v>
      </c>
      <c r="AK4" s="27" t="str">
        <f>CONCATENATE(B2," ",B3)</f>
        <v>bez vzděl.</v>
      </c>
      <c r="AL4" s="24" t="str">
        <f t="shared" ref="AL4:AY4" si="0">CONCATENATE(C2," ",C3)</f>
        <v>neúplné zákl.vzděl.</v>
      </c>
      <c r="AM4" s="24" t="str">
        <f t="shared" si="0"/>
        <v>zákl. vzděl.</v>
      </c>
      <c r="AN4" s="24" t="str">
        <f t="shared" si="0"/>
        <v>nižší stř.vzděl.</v>
      </c>
      <c r="AO4" s="24" t="str">
        <f t="shared" si="0"/>
        <v>nižší str. odbor.vzd.</v>
      </c>
      <c r="AP4" s="24" t="str">
        <f t="shared" si="0"/>
        <v>str.odb.vzd. s výuč.lis.</v>
      </c>
      <c r="AQ4" s="24" t="str">
        <f t="shared" si="0"/>
        <v>str. a str.odb. bez mat. a v.l.</v>
      </c>
      <c r="AR4" s="24" t="str">
        <f t="shared" si="0"/>
        <v xml:space="preserve"> ÚSV</v>
      </c>
      <c r="AS4" s="24" t="str">
        <f t="shared" si="0"/>
        <v>ÚSO s vyuč.a mat.</v>
      </c>
      <c r="AT4" s="24" t="str">
        <f t="shared" si="0"/>
        <v>ÚSO s mat.bez vyuč.</v>
      </c>
      <c r="AU4" s="24" t="str">
        <f t="shared" si="0"/>
        <v>vyšší odb.vzděl.</v>
      </c>
      <c r="AV4" s="24" t="str">
        <f t="shared" si="0"/>
        <v>bakalář. vzděl.</v>
      </c>
      <c r="AW4" s="24" t="str">
        <f t="shared" si="0"/>
        <v xml:space="preserve">VŠ </v>
      </c>
      <c r="AX4" s="24" t="str">
        <f t="shared" si="0"/>
        <v>doktor. vzděl.</v>
      </c>
      <c r="AY4" s="24" t="str">
        <f t="shared" si="0"/>
        <v>VŠ Bc+ Mgr+ PhD</v>
      </c>
      <c r="BA4" s="29" t="s">
        <v>29</v>
      </c>
      <c r="BB4" s="30" t="s">
        <v>30</v>
      </c>
    </row>
    <row r="5" spans="1:54" x14ac:dyDescent="0.35">
      <c r="A5" s="1">
        <f>' Data vše'!A5</f>
        <v>36522</v>
      </c>
      <c r="B5" s="12">
        <f>' Data vše'!B5/' Data vše'!$Q5</f>
        <v>3.9887372006652683E-3</v>
      </c>
      <c r="C5" s="12">
        <f>' Data vše'!C5/' Data vše'!$Q5</f>
        <v>2.3091609706679134E-3</v>
      </c>
      <c r="D5" s="12">
        <f>' Data vše'!D5/' Data vše'!$Q5</f>
        <v>0.2936941038466192</v>
      </c>
      <c r="E5" s="12">
        <f>' Data vše'!E5/' Data vše'!$Q5</f>
        <v>4.163052194010537E-4</v>
      </c>
      <c r="F5" s="12">
        <f>' Data vše'!F5/' Data vše'!$Q5</f>
        <v>1.1619632379932857E-2</v>
      </c>
      <c r="G5" s="12">
        <f>' Data vše'!G5/' Data vše'!$Q5</f>
        <v>0.40648615836414609</v>
      </c>
      <c r="H5" s="12">
        <f>' Data vše'!H5/' Data vše'!$Q5</f>
        <v>1.1510941854670513E-2</v>
      </c>
      <c r="I5" s="12">
        <f>' Data vše'!I5/' Data vše'!$Q5</f>
        <v>3.3653047538774829E-2</v>
      </c>
      <c r="J5" s="12">
        <f>' Data vše'!J5/' Data vše'!$Q5</f>
        <v>5.5058928721573835E-2</v>
      </c>
      <c r="K5" s="12">
        <f>' Data vše'!K5/' Data vše'!$Q5</f>
        <v>0.14769606847913244</v>
      </c>
      <c r="L5" s="12">
        <f>' Data vše'!L5/' Data vše'!$Q5</f>
        <v>4.0153971408239562E-3</v>
      </c>
      <c r="M5" s="12">
        <f>' Data vše'!M5/' Data vše'!$Q5</f>
        <v>2.9756594746351175E-3</v>
      </c>
      <c r="N5" s="12">
        <f>' Data vše'!N5/' Data vše'!$Q5</f>
        <v>2.4933196342256211E-2</v>
      </c>
      <c r="O5" s="12">
        <f>' Data vše'!O5/' Data vše'!$Q5</f>
        <v>1.6426624667007094E-3</v>
      </c>
      <c r="P5" s="12">
        <f>' Data vše'!P5/' Data vše'!$Q5</f>
        <v>2.9551518283592038E-2</v>
      </c>
      <c r="R5" s="13">
        <v>43831</v>
      </c>
      <c r="S5" s="2">
        <f>R5</f>
        <v>43831</v>
      </c>
      <c r="AJ5" s="25" t="str">
        <f t="array" ref="AJ5:AJ19">TRANSPOSE(AK4:AY4)</f>
        <v>bez vzděl.</v>
      </c>
      <c r="AK5" s="34">
        <f t="shared" ref="AK5:AY5" si="1">CORREL($B$4:$B$170,B$4:B$170)^2</f>
        <v>1</v>
      </c>
      <c r="AL5" s="34">
        <f t="shared" si="1"/>
        <v>0.80496267447948444</v>
      </c>
      <c r="AM5" s="34">
        <f t="shared" si="1"/>
        <v>0.33485195100913823</v>
      </c>
      <c r="AN5" s="34">
        <f t="shared" si="1"/>
        <v>0.4547764354359492</v>
      </c>
      <c r="AO5" s="34">
        <f t="shared" si="1"/>
        <v>0.16509185292025472</v>
      </c>
      <c r="AP5" s="34">
        <f t="shared" si="1"/>
        <v>0.61948963926604661</v>
      </c>
      <c r="AQ5" s="34">
        <f t="shared" si="1"/>
        <v>0.38612194963154634</v>
      </c>
      <c r="AR5" s="34">
        <f t="shared" si="1"/>
        <v>1.470305072240939E-4</v>
      </c>
      <c r="AS5" s="34">
        <f t="shared" si="1"/>
        <v>2.1383367976547153E-4</v>
      </c>
      <c r="AT5" s="34">
        <f t="shared" si="1"/>
        <v>2.9134435137291247E-3</v>
      </c>
      <c r="AU5" s="34">
        <f t="shared" si="1"/>
        <v>0.2696403917429393</v>
      </c>
      <c r="AV5" s="34">
        <f t="shared" si="1"/>
        <v>0.44063572603272777</v>
      </c>
      <c r="AW5" s="34">
        <f t="shared" si="1"/>
        <v>0.50974575412271161</v>
      </c>
      <c r="AX5" s="34">
        <f t="shared" si="1"/>
        <v>0.52525620544520746</v>
      </c>
      <c r="AY5" s="34">
        <f t="shared" si="1"/>
        <v>0.49418217043974727</v>
      </c>
      <c r="BA5" s="31">
        <v>0.02</v>
      </c>
      <c r="BB5" s="34">
        <f>PERCENTILE($AK$5:$AY$19,BA5)</f>
        <v>1.9957552381947284E-3</v>
      </c>
    </row>
    <row r="6" spans="1:54" x14ac:dyDescent="0.35">
      <c r="A6" s="1">
        <f>' Data vše'!A6</f>
        <v>36613</v>
      </c>
      <c r="B6" s="12">
        <f>' Data vše'!B6/' Data vše'!$Q6</f>
        <v>3.8910348126020892E-3</v>
      </c>
      <c r="C6" s="12">
        <f>' Data vše'!C6/' Data vše'!$Q6</f>
        <v>2.5575447570332483E-3</v>
      </c>
      <c r="D6" s="12">
        <f>' Data vše'!D6/' Data vše'!$Q6</f>
        <v>0.30061283798298483</v>
      </c>
      <c r="E6" s="12">
        <f>' Data vše'!E6/' Data vše'!$Q6</f>
        <v>4.1747561010209915E-4</v>
      </c>
      <c r="F6" s="12">
        <f>' Data vše'!F6/' Data vše'!$Q6</f>
        <v>1.1271841472756677E-2</v>
      </c>
      <c r="G6" s="12">
        <f>' Data vše'!G6/' Data vše'!$Q6</f>
        <v>0.41319344522760526</v>
      </c>
      <c r="H6" s="12">
        <f>' Data vše'!H6/' Data vše'!$Q6</f>
        <v>1.1604200696333104E-2</v>
      </c>
      <c r="I6" s="12">
        <f>' Data vše'!I6/' Data vše'!$Q6</f>
        <v>3.4464030220370381E-2</v>
      </c>
      <c r="J6" s="12">
        <f>' Data vše'!J6/' Data vše'!$Q6</f>
        <v>4.8179927934792741E-2</v>
      </c>
      <c r="K6" s="12">
        <f>' Data vše'!K6/' Data vše'!$Q6</f>
        <v>0.14232473117407923</v>
      </c>
      <c r="L6" s="12">
        <f>' Data vše'!L6/' Data vše'!$Q6</f>
        <v>4.1666497784947371E-3</v>
      </c>
      <c r="M6" s="12">
        <f>' Data vše'!M6/' Data vše'!$Q6</f>
        <v>2.4298701772447421E-3</v>
      </c>
      <c r="N6" s="12">
        <f>' Data vše'!N6/' Data vše'!$Q6</f>
        <v>2.3670461776662707E-2</v>
      </c>
      <c r="O6" s="12">
        <f>' Data vše'!O6/' Data vše'!$Q6</f>
        <v>1.2159483789381529E-3</v>
      </c>
      <c r="P6" s="12">
        <f>' Data vše'!P6/' Data vše'!$Q6</f>
        <v>2.7316280332845604E-2</v>
      </c>
      <c r="AJ6" s="25" t="str">
        <v>neúplné zákl.vzděl.</v>
      </c>
      <c r="AK6" s="34">
        <f>CORREL($C$4:$C$170,B$4:B$170)^2</f>
        <v>0.80496267447948444</v>
      </c>
      <c r="AL6" s="34">
        <f t="shared" ref="AL6:AY6" si="2">CORREL($C$4:$C$170,C$4:C$170)^2</f>
        <v>1</v>
      </c>
      <c r="AM6" s="34">
        <f t="shared" si="2"/>
        <v>0.34530312952965414</v>
      </c>
      <c r="AN6" s="34">
        <f t="shared" si="2"/>
        <v>0.27869370432406243</v>
      </c>
      <c r="AO6" s="34">
        <f t="shared" si="2"/>
        <v>0.40135667500189848</v>
      </c>
      <c r="AP6" s="34">
        <f t="shared" si="2"/>
        <v>0.73865848715501436</v>
      </c>
      <c r="AQ6" s="34">
        <f t="shared" si="2"/>
        <v>0.59428070313900716</v>
      </c>
      <c r="AR6" s="34">
        <f t="shared" si="2"/>
        <v>3.1551834085462957E-2</v>
      </c>
      <c r="AS6" s="34">
        <f t="shared" si="2"/>
        <v>9.8975952039018298E-3</v>
      </c>
      <c r="AT6" s="34">
        <f t="shared" si="2"/>
        <v>4.393081461568632E-2</v>
      </c>
      <c r="AU6" s="34">
        <f t="shared" si="2"/>
        <v>0.43615980436492419</v>
      </c>
      <c r="AV6" s="34">
        <f t="shared" si="2"/>
        <v>0.64312666998792323</v>
      </c>
      <c r="AW6" s="34">
        <f t="shared" si="2"/>
        <v>0.66931010198216501</v>
      </c>
      <c r="AX6" s="34">
        <f t="shared" si="2"/>
        <v>0.53223232464062853</v>
      </c>
      <c r="AY6" s="34">
        <f t="shared" si="2"/>
        <v>0.66833360955857402</v>
      </c>
      <c r="BA6" s="32">
        <f>BA5+0.02</f>
        <v>0.04</v>
      </c>
      <c r="BB6" s="34">
        <f t="shared" ref="BB6:BB19" si="3">PERCENTILE($AK$5:$AY$19,BA6)</f>
        <v>4.2767697517075752E-3</v>
      </c>
    </row>
    <row r="7" spans="1:54" x14ac:dyDescent="0.35">
      <c r="A7" s="1">
        <f>' Data vše'!A7</f>
        <v>36705</v>
      </c>
      <c r="B7" s="12">
        <f>' Data vše'!B7/' Data vše'!$Q7</f>
        <v>3.9543992414642574E-3</v>
      </c>
      <c r="C7" s="12">
        <f>' Data vše'!C7/' Data vše'!$Q7</f>
        <v>2.7714024935976394E-3</v>
      </c>
      <c r="D7" s="12">
        <f>' Data vše'!D7/' Data vše'!$Q7</f>
        <v>0.30613474643107164</v>
      </c>
      <c r="E7" s="12">
        <f>' Data vše'!E7/' Data vše'!$Q7</f>
        <v>4.2756249501546312E-4</v>
      </c>
      <c r="F7" s="12">
        <f>' Data vše'!F7/' Data vše'!$Q7</f>
        <v>1.1360313339063705E-2</v>
      </c>
      <c r="G7" s="12">
        <f>' Data vše'!G7/' Data vše'!$Q7</f>
        <v>0.394713289439871</v>
      </c>
      <c r="H7" s="12">
        <f>' Data vše'!H7/' Data vše'!$Q7</f>
        <v>1.1635016703736852E-2</v>
      </c>
      <c r="I7" s="12">
        <f>' Data vše'!I7/' Data vše'!$Q7</f>
        <v>3.6723852227312601E-2</v>
      </c>
      <c r="J7" s="12">
        <f>' Data vše'!J7/' Data vše'!$Q7</f>
        <v>4.8292408439596278E-2</v>
      </c>
      <c r="K7" s="12">
        <f>' Data vše'!K7/' Data vše'!$Q7</f>
        <v>0.14531143386294962</v>
      </c>
      <c r="L7" s="12">
        <f>' Data vše'!L7/' Data vše'!$Q7</f>
        <v>5.0000443069943019E-3</v>
      </c>
      <c r="M7" s="12">
        <f>' Data vše'!M7/' Data vše'!$Q7</f>
        <v>2.7957713404638054E-3</v>
      </c>
      <c r="N7" s="12">
        <f>' Data vše'!N7/' Data vše'!$Q7</f>
        <v>2.9619225690967577E-2</v>
      </c>
      <c r="O7" s="12">
        <f>' Data vše'!O7/' Data vše'!$Q7</f>
        <v>1.2605339878953292E-3</v>
      </c>
      <c r="P7" s="12">
        <f>' Data vše'!P7/' Data vše'!$Q7</f>
        <v>3.3675531019326709E-2</v>
      </c>
      <c r="AJ7" s="25" t="str">
        <v>zákl. vzděl.</v>
      </c>
      <c r="AK7" s="34">
        <f t="shared" ref="AK7:AY7" si="4">CORREL($D$4:$D$170,B$4:B$170)^2</f>
        <v>0.33485195100913823</v>
      </c>
      <c r="AL7" s="34">
        <f t="shared" si="4"/>
        <v>0.34530312952965414</v>
      </c>
      <c r="AM7" s="34">
        <f t="shared" si="4"/>
        <v>1.0000000000000004</v>
      </c>
      <c r="AN7" s="34">
        <f t="shared" si="4"/>
        <v>0.26296216356512075</v>
      </c>
      <c r="AO7" s="34">
        <f t="shared" si="4"/>
        <v>0.34854653216427822</v>
      </c>
      <c r="AP7" s="34">
        <f t="shared" si="4"/>
        <v>0.27144364550319861</v>
      </c>
      <c r="AQ7" s="34">
        <f t="shared" si="4"/>
        <v>0.69418787250595837</v>
      </c>
      <c r="AR7" s="34">
        <f t="shared" si="4"/>
        <v>0.26301804696876857</v>
      </c>
      <c r="AS7" s="34">
        <f t="shared" si="4"/>
        <v>0.12993628652864436</v>
      </c>
      <c r="AT7" s="34">
        <f t="shared" si="4"/>
        <v>0.36513354251624636</v>
      </c>
      <c r="AU7" s="34">
        <f t="shared" si="4"/>
        <v>0.52591187457707478</v>
      </c>
      <c r="AV7" s="34">
        <f t="shared" si="4"/>
        <v>0.64272964571224678</v>
      </c>
      <c r="AW7" s="34">
        <f t="shared" si="4"/>
        <v>0.61348206513480641</v>
      </c>
      <c r="AX7" s="34">
        <f t="shared" si="4"/>
        <v>0.57488637673160803</v>
      </c>
      <c r="AY7" s="34">
        <f t="shared" si="4"/>
        <v>0.63335320673591544</v>
      </c>
      <c r="BA7" s="32">
        <f>BA6+0.02</f>
        <v>0.06</v>
      </c>
      <c r="BB7" s="34">
        <f t="shared" si="3"/>
        <v>7.6841437569857588E-3</v>
      </c>
    </row>
    <row r="8" spans="1:54" x14ac:dyDescent="0.35">
      <c r="A8" s="1">
        <f>' Data vše'!A8</f>
        <v>36797</v>
      </c>
      <c r="B8" s="12">
        <f>' Data vše'!B8/' Data vše'!$Q8</f>
        <v>3.742318972138817E-3</v>
      </c>
      <c r="C8" s="12">
        <f>' Data vše'!C8/' Data vše'!$Q8</f>
        <v>2.9676698554570212E-3</v>
      </c>
      <c r="D8" s="12">
        <f>' Data vše'!D8/' Data vše'!$Q8</f>
        <v>0.29669715801969138</v>
      </c>
      <c r="E8" s="12">
        <f>' Data vše'!E8/' Data vše'!$Q8</f>
        <v>6.0444452203058444E-4</v>
      </c>
      <c r="F8" s="12">
        <f>' Data vše'!F8/' Data vše'!$Q8</f>
        <v>1.3688377208295511E-2</v>
      </c>
      <c r="G8" s="12">
        <f>' Data vše'!G8/' Data vše'!$Q8</f>
        <v>0.39929997905174219</v>
      </c>
      <c r="H8" s="12">
        <f>' Data vše'!H8/' Data vše'!$Q8</f>
        <v>1.1604461978912087E-2</v>
      </c>
      <c r="I8" s="12">
        <f>' Data vše'!I8/' Data vše'!$Q8</f>
        <v>3.308733677815795E-2</v>
      </c>
      <c r="J8" s="12">
        <f>' Data vše'!J8/' Data vše'!$Q8</f>
        <v>5.2628133510229734E-2</v>
      </c>
      <c r="K8" s="12">
        <f>' Data vše'!K8/' Data vše'!$Q8</f>
        <v>0.14552711053697368</v>
      </c>
      <c r="L8" s="12">
        <f>' Data vše'!L8/' Data vše'!$Q8</f>
        <v>6.6248865302702322E-3</v>
      </c>
      <c r="M8" s="12">
        <f>' Data vše'!M8/' Data vše'!$Q8</f>
        <v>2.9436666433908247E-3</v>
      </c>
      <c r="N8" s="12">
        <f>' Data vše'!N8/' Data vše'!$Q8</f>
        <v>2.9478126527477132E-2</v>
      </c>
      <c r="O8" s="12">
        <f>' Data vše'!O8/' Data vše'!$Q8</f>
        <v>1.1063298652328748E-3</v>
      </c>
      <c r="P8" s="12">
        <f>' Data vše'!P8/' Data vše'!$Q8</f>
        <v>3.3528123036100831E-2</v>
      </c>
      <c r="AJ8" s="25" t="str">
        <v>nižší stř.vzděl.</v>
      </c>
      <c r="AK8" s="34">
        <f t="shared" ref="AK8:AY8" si="5">CORREL($E$4:$E$170,B$4:B$170)^2</f>
        <v>0.4547764354359492</v>
      </c>
      <c r="AL8" s="34">
        <f t="shared" si="5"/>
        <v>0.27869370432406243</v>
      </c>
      <c r="AM8" s="34">
        <f t="shared" si="5"/>
        <v>0.26296216356512075</v>
      </c>
      <c r="AN8" s="34">
        <f t="shared" si="5"/>
        <v>1</v>
      </c>
      <c r="AO8" s="34">
        <f t="shared" si="5"/>
        <v>5.8755328263918973E-2</v>
      </c>
      <c r="AP8" s="34">
        <f t="shared" si="5"/>
        <v>0.36844461248986432</v>
      </c>
      <c r="AQ8" s="34">
        <f t="shared" si="5"/>
        <v>0.12278632047113354</v>
      </c>
      <c r="AR8" s="34">
        <f t="shared" si="5"/>
        <v>0.10107980791261259</v>
      </c>
      <c r="AS8" s="34">
        <f t="shared" si="5"/>
        <v>0.28644886550796572</v>
      </c>
      <c r="AT8" s="34">
        <f t="shared" si="5"/>
        <v>1.9957552381947284E-3</v>
      </c>
      <c r="AU8" s="34">
        <f t="shared" si="5"/>
        <v>0.1515872726396694</v>
      </c>
      <c r="AV8" s="34">
        <f t="shared" si="5"/>
        <v>0.30219453449678635</v>
      </c>
      <c r="AW8" s="34">
        <f t="shared" si="5"/>
        <v>0.28913550951290745</v>
      </c>
      <c r="AX8" s="34">
        <f t="shared" si="5"/>
        <v>0.49899633929225723</v>
      </c>
      <c r="AY8" s="34">
        <f t="shared" si="5"/>
        <v>0.30298188190087533</v>
      </c>
      <c r="BA8" s="32">
        <f t="shared" ref="BA8:BA11" si="6">BA7+0.02</f>
        <v>0.08</v>
      </c>
      <c r="BB8" s="34">
        <f t="shared" si="3"/>
        <v>9.7330847222099025E-3</v>
      </c>
    </row>
    <row r="9" spans="1:54" x14ac:dyDescent="0.35">
      <c r="A9" s="1">
        <f>' Data vše'!A9</f>
        <v>36888</v>
      </c>
      <c r="B9" s="12">
        <f>' Data vše'!B9/' Data vše'!$Q9</f>
        <v>3.6600644118862449E-3</v>
      </c>
      <c r="C9" s="12">
        <f>' Data vše'!C9/' Data vše'!$Q9</f>
        <v>3.3255423957461042E-3</v>
      </c>
      <c r="D9" s="12">
        <f>' Data vše'!D9/' Data vše'!$Q9</f>
        <v>0.3091530033736436</v>
      </c>
      <c r="E9" s="12">
        <f>' Data vše'!E9/' Data vše'!$Q9</f>
        <v>5.5316385675461166E-4</v>
      </c>
      <c r="F9" s="12">
        <f>' Data vše'!F9/' Data vše'!$Q9</f>
        <v>1.3888129715831199E-2</v>
      </c>
      <c r="G9" s="12">
        <f>' Data vše'!G9/' Data vše'!$Q9</f>
        <v>0.40987474008951197</v>
      </c>
      <c r="H9" s="12">
        <f>' Data vše'!H9/' Data vše'!$Q9</f>
        <v>1.1316901670205021E-2</v>
      </c>
      <c r="I9" s="12">
        <f>' Data vše'!I9/' Data vše'!$Q9</f>
        <v>3.1287647391930802E-2</v>
      </c>
      <c r="J9" s="12">
        <f>' Data vše'!J9/' Data vše'!$Q9</f>
        <v>4.6188088829807003E-2</v>
      </c>
      <c r="K9" s="12">
        <f>' Data vše'!K9/' Data vše'!$Q9</f>
        <v>0.13665770963926283</v>
      </c>
      <c r="L9" s="12">
        <f>' Data vše'!L9/' Data vše'!$Q9</f>
        <v>4.8669673720781251E-3</v>
      </c>
      <c r="M9" s="12">
        <f>' Data vše'!M9/' Data vše'!$Q9</f>
        <v>2.446602196475931E-3</v>
      </c>
      <c r="N9" s="12">
        <f>' Data vše'!N9/' Data vše'!$Q9</f>
        <v>2.5756008824384686E-2</v>
      </c>
      <c r="O9" s="12">
        <f>' Data vše'!O9/' Data vše'!$Q9</f>
        <v>1.0254302324818692E-3</v>
      </c>
      <c r="P9" s="12">
        <f>' Data vše'!P9/' Data vše'!$Q9</f>
        <v>2.9228041253342486E-2</v>
      </c>
      <c r="AJ9" s="25" t="str">
        <v>nižší str. odbor.vzd.</v>
      </c>
      <c r="AK9" s="34">
        <f t="shared" ref="AK9:AY9" si="7">CORREL($F$4:$F$170,B$4:B$170)^2</f>
        <v>0.16509185292025472</v>
      </c>
      <c r="AL9" s="34">
        <f t="shared" si="7"/>
        <v>0.40135667500189848</v>
      </c>
      <c r="AM9" s="34">
        <f t="shared" si="7"/>
        <v>0.34854653216427822</v>
      </c>
      <c r="AN9" s="34">
        <f t="shared" si="7"/>
        <v>5.8755328263918973E-2</v>
      </c>
      <c r="AO9" s="34">
        <f t="shared" si="7"/>
        <v>1</v>
      </c>
      <c r="AP9" s="34">
        <f t="shared" si="7"/>
        <v>0.26286964124776874</v>
      </c>
      <c r="AQ9" s="34">
        <f t="shared" si="7"/>
        <v>0.41932331419479207</v>
      </c>
      <c r="AR9" s="34">
        <f t="shared" si="7"/>
        <v>0.11724036012885115</v>
      </c>
      <c r="AS9" s="34">
        <f t="shared" si="7"/>
        <v>8.4610444289978156E-3</v>
      </c>
      <c r="AT9" s="34">
        <f t="shared" si="7"/>
        <v>7.633857668242236E-2</v>
      </c>
      <c r="AU9" s="34">
        <f>CORREL($F$4:$F$170,L$4:L$170)^2</f>
        <v>0.34451113765339098</v>
      </c>
      <c r="AV9" s="34">
        <f t="shared" si="7"/>
        <v>0.42513217843720319</v>
      </c>
      <c r="AW9" s="34">
        <f t="shared" si="7"/>
        <v>0.36596383559993739</v>
      </c>
      <c r="AX9" s="34">
        <f t="shared" si="7"/>
        <v>0.17142372281979407</v>
      </c>
      <c r="AY9" s="34">
        <f t="shared" si="7"/>
        <v>0.38697198925559295</v>
      </c>
      <c r="BA9" s="32">
        <f t="shared" si="6"/>
        <v>0.1</v>
      </c>
      <c r="BB9" s="34">
        <f t="shared" si="3"/>
        <v>1.0199491153992605E-2</v>
      </c>
    </row>
    <row r="10" spans="1:54" x14ac:dyDescent="0.35">
      <c r="A10" s="1">
        <f>' Data vše'!A10</f>
        <v>36978</v>
      </c>
      <c r="B10" s="12">
        <f>' Data vše'!B10/' Data vše'!$Q10</f>
        <v>3.4195908893594027E-3</v>
      </c>
      <c r="C10" s="12">
        <f>' Data vše'!C10/' Data vše'!$Q10</f>
        <v>3.5901274816396316E-3</v>
      </c>
      <c r="D10" s="12">
        <f>' Data vše'!D10/' Data vše'!$Q10</f>
        <v>0.31806624792919852</v>
      </c>
      <c r="E10" s="12">
        <f>' Data vše'!E10/' Data vše'!$Q10</f>
        <v>5.5811975655347757E-4</v>
      </c>
      <c r="F10" s="12">
        <f>' Data vše'!F10/' Data vše'!$Q10</f>
        <v>1.3634068338663525E-2</v>
      </c>
      <c r="G10" s="12">
        <f>' Data vše'!G10/' Data vše'!$Q10</f>
        <v>0.41267640570876779</v>
      </c>
      <c r="H10" s="12">
        <f>' Data vše'!H10/' Data vše'!$Q10</f>
        <v>1.1341790767104599E-2</v>
      </c>
      <c r="I10" s="12">
        <f>' Data vše'!I10/' Data vše'!$Q10</f>
        <v>3.1310075390462357E-2</v>
      </c>
      <c r="J10" s="12">
        <f>' Data vše'!J10/' Data vše'!$Q10</f>
        <v>4.1843478414939891E-2</v>
      </c>
      <c r="K10" s="12">
        <f>' Data vše'!K10/' Data vše'!$Q10</f>
        <v>0.13148371264805678</v>
      </c>
      <c r="L10" s="12">
        <f>' Data vše'!L10/' Data vše'!$Q10</f>
        <v>4.7285146041336299E-3</v>
      </c>
      <c r="M10" s="12">
        <f>' Data vše'!M10/' Data vše'!$Q10</f>
        <v>2.3077808981298558E-3</v>
      </c>
      <c r="N10" s="12">
        <f>' Data vše'!N10/' Data vše'!$Q10</f>
        <v>2.4136464709999202E-2</v>
      </c>
      <c r="O10" s="12">
        <f>' Data vše'!O10/' Data vše'!$Q10</f>
        <v>9.0362246299134467E-4</v>
      </c>
      <c r="P10" s="12">
        <f>' Data vše'!P10/' Data vše'!$Q10</f>
        <v>2.7347868071120402E-2</v>
      </c>
      <c r="AJ10" s="25" t="str">
        <v>str.odb.vzd. s výuč.lis.</v>
      </c>
      <c r="AK10" s="34">
        <f t="shared" ref="AK10:AY10" si="8">CORREL($G$4:$G$170,B$4:B$170)^2</f>
        <v>0.61948963926604661</v>
      </c>
      <c r="AL10" s="34">
        <f t="shared" si="8"/>
        <v>0.73865848715501436</v>
      </c>
      <c r="AM10" s="34">
        <f t="shared" si="8"/>
        <v>0.27144364550319861</v>
      </c>
      <c r="AN10" s="34">
        <f t="shared" si="8"/>
        <v>0.36844461248986432</v>
      </c>
      <c r="AO10" s="34">
        <f t="shared" si="8"/>
        <v>0.26286964124776874</v>
      </c>
      <c r="AP10" s="34">
        <f t="shared" si="8"/>
        <v>1</v>
      </c>
      <c r="AQ10" s="34">
        <f t="shared" si="8"/>
        <v>0.46068566203524175</v>
      </c>
      <c r="AR10" s="34">
        <f t="shared" si="8"/>
        <v>4.2767697517075752E-3</v>
      </c>
      <c r="AS10" s="34">
        <f t="shared" si="8"/>
        <v>7.2193864521020489E-3</v>
      </c>
      <c r="AT10" s="34">
        <f t="shared" si="8"/>
        <v>0.18562882617415172</v>
      </c>
      <c r="AU10" s="34">
        <f t="shared" si="8"/>
        <v>0.62945882106435069</v>
      </c>
      <c r="AV10" s="34">
        <f t="shared" si="8"/>
        <v>0.72377624228601345</v>
      </c>
      <c r="AW10" s="34">
        <f t="shared" si="8"/>
        <v>0.80924591798167222</v>
      </c>
      <c r="AX10" s="34">
        <f t="shared" si="8"/>
        <v>0.72804167406263098</v>
      </c>
      <c r="AY10" s="34">
        <f t="shared" si="8"/>
        <v>0.7909183681170332</v>
      </c>
      <c r="BA10" s="32">
        <f t="shared" si="6"/>
        <v>0.12000000000000001</v>
      </c>
      <c r="BB10" s="34">
        <f t="shared" si="3"/>
        <v>1.041594171168745E-2</v>
      </c>
    </row>
    <row r="11" spans="1:54" ht="21" x14ac:dyDescent="0.35">
      <c r="A11" s="1">
        <f>' Data vše'!A11</f>
        <v>37070</v>
      </c>
      <c r="B11" s="12">
        <f>' Data vše'!B11/' Data vše'!$Q11</f>
        <v>3.5194007262482094E-3</v>
      </c>
      <c r="C11" s="12">
        <f>' Data vše'!C11/' Data vše'!$Q11</f>
        <v>3.6812122538918053E-3</v>
      </c>
      <c r="D11" s="12">
        <f>' Data vše'!D11/' Data vše'!$Q11</f>
        <v>0.32113163367773806</v>
      </c>
      <c r="E11" s="12">
        <f>' Data vše'!E11/' Data vše'!$Q11</f>
        <v>6.6628276088539465E-4</v>
      </c>
      <c r="F11" s="12">
        <f>' Data vše'!F11/' Data vše'!$Q11</f>
        <v>1.5107961603076323E-2</v>
      </c>
      <c r="G11" s="12">
        <f>' Data vše'!G11/' Data vše'!$Q11</f>
        <v>0.39272847549745149</v>
      </c>
      <c r="H11" s="12">
        <f>' Data vše'!H11/' Data vše'!$Q11</f>
        <v>1.1212587033185641E-2</v>
      </c>
      <c r="I11" s="12">
        <f>' Data vše'!I11/' Data vše'!$Q11</f>
        <v>3.3254648512047819E-2</v>
      </c>
      <c r="J11" s="12">
        <f>' Data vše'!J11/' Data vše'!$Q11</f>
        <v>4.0726533759119748E-2</v>
      </c>
      <c r="K11" s="12">
        <f>' Data vše'!K11/' Data vše'!$Q11</f>
        <v>0.14011688503290962</v>
      </c>
      <c r="L11" s="12">
        <f>' Data vše'!L11/' Data vše'!$Q11</f>
        <v>5.3183641806387747E-3</v>
      </c>
      <c r="M11" s="12">
        <f>' Data vše'!M11/' Data vše'!$Q11</f>
        <v>2.6508535558083198E-3</v>
      </c>
      <c r="N11" s="12">
        <f>' Data vše'!N11/' Data vše'!$Q11</f>
        <v>2.8873839359226352E-2</v>
      </c>
      <c r="O11" s="12">
        <f>' Data vše'!O11/' Data vše'!$Q11</f>
        <v>1.011322047772474E-3</v>
      </c>
      <c r="P11" s="12">
        <f>' Data vše'!P11/' Data vše'!$Q11</f>
        <v>3.2536014962807142E-2</v>
      </c>
      <c r="AJ11" s="25" t="str">
        <v>str. a str.odb. bez mat. a v.l.</v>
      </c>
      <c r="AK11" s="34">
        <f t="shared" ref="AK11:AY11" si="9">CORREL($H$4:$H$170,B$4:B$170)^2</f>
        <v>0.38612194963154634</v>
      </c>
      <c r="AL11" s="34">
        <f t="shared" si="9"/>
        <v>0.59428070313900716</v>
      </c>
      <c r="AM11" s="34">
        <f t="shared" si="9"/>
        <v>0.69418787250595837</v>
      </c>
      <c r="AN11" s="34">
        <f t="shared" si="9"/>
        <v>0.12278632047113354</v>
      </c>
      <c r="AO11" s="34">
        <f t="shared" si="9"/>
        <v>0.41932331419479207</v>
      </c>
      <c r="AP11" s="34">
        <f t="shared" si="9"/>
        <v>0.46068566203524175</v>
      </c>
      <c r="AQ11" s="34">
        <f t="shared" si="9"/>
        <v>1.0000000000000004</v>
      </c>
      <c r="AR11" s="34">
        <f t="shared" si="9"/>
        <v>0.37361899363648648</v>
      </c>
      <c r="AS11" s="34">
        <f t="shared" si="9"/>
        <v>5.9618562874708958E-3</v>
      </c>
      <c r="AT11" s="34">
        <f t="shared" si="9"/>
        <v>0.41413718108873709</v>
      </c>
      <c r="AU11" s="34">
        <f t="shared" si="9"/>
        <v>0.65148783089478701</v>
      </c>
      <c r="AV11" s="34">
        <f t="shared" si="9"/>
        <v>0.851528243516251</v>
      </c>
      <c r="AW11" s="34">
        <f t="shared" si="9"/>
        <v>0.76188288290157347</v>
      </c>
      <c r="AX11" s="34">
        <f t="shared" si="9"/>
        <v>0.59845142152359365</v>
      </c>
      <c r="AY11" s="34">
        <f t="shared" si="9"/>
        <v>0.80176001340051872</v>
      </c>
      <c r="BA11" s="32">
        <f t="shared" si="6"/>
        <v>0.14000000000000001</v>
      </c>
      <c r="BB11" s="34">
        <f t="shared" si="3"/>
        <v>3.6008267076343359E-2</v>
      </c>
    </row>
    <row r="12" spans="1:54" x14ac:dyDescent="0.35">
      <c r="A12" s="1">
        <f>' Data vše'!A12</f>
        <v>37162</v>
      </c>
      <c r="B12" s="12">
        <f>' Data vše'!B12/' Data vše'!$Q12</f>
        <v>3.2465173722733796E-3</v>
      </c>
      <c r="C12" s="12">
        <f>' Data vše'!C12/' Data vše'!$Q12</f>
        <v>3.7732250858170326E-3</v>
      </c>
      <c r="D12" s="12">
        <f>' Data vše'!D12/' Data vše'!$Q12</f>
        <v>0.30703427232605024</v>
      </c>
      <c r="E12" s="12">
        <f>' Data vše'!E12/' Data vše'!$Q12</f>
        <v>8.0368332152781557E-4</v>
      </c>
      <c r="F12" s="12">
        <f>' Data vše'!F12/' Data vše'!$Q12</f>
        <v>1.8784394921811148E-2</v>
      </c>
      <c r="G12" s="12">
        <f>' Data vše'!G12/' Data vše'!$Q12</f>
        <v>0.38939138015583286</v>
      </c>
      <c r="H12" s="12">
        <f>' Data vše'!H12/' Data vše'!$Q12</f>
        <v>1.1044969941335659E-2</v>
      </c>
      <c r="I12" s="12">
        <f>' Data vše'!I12/' Data vše'!$Q12</f>
        <v>3.2610472402332044E-2</v>
      </c>
      <c r="J12" s="12">
        <f>' Data vše'!J12/' Data vše'!$Q12</f>
        <v>4.0472493143718556E-2</v>
      </c>
      <c r="K12" s="12">
        <f>' Data vše'!K12/' Data vše'!$Q12</f>
        <v>0.15149203581612453</v>
      </c>
      <c r="L12" s="12">
        <f>' Data vše'!L12/' Data vše'!$Q12</f>
        <v>7.6190995114331899E-3</v>
      </c>
      <c r="M12" s="12">
        <f>' Data vše'!M12/' Data vše'!$Q12</f>
        <v>3.0331099366134508E-3</v>
      </c>
      <c r="N12" s="12">
        <f>' Data vše'!N12/' Data vše'!$Q12</f>
        <v>2.9854338073702757E-2</v>
      </c>
      <c r="O12" s="12">
        <f>' Data vše'!O12/' Data vše'!$Q12</f>
        <v>8.4000799142737795E-4</v>
      </c>
      <c r="P12" s="12">
        <f>' Data vše'!P12/' Data vše'!$Q12</f>
        <v>3.3727456001743587E-2</v>
      </c>
      <c r="AJ12" s="25" t="str">
        <v xml:space="preserve"> ÚSV</v>
      </c>
      <c r="AK12" s="34">
        <f t="shared" ref="AK12:AY12" si="10">CORREL($I$4:$I$170,B$4:B$170)^2</f>
        <v>1.470305072240939E-4</v>
      </c>
      <c r="AL12" s="34">
        <f t="shared" si="10"/>
        <v>3.1551834085462957E-2</v>
      </c>
      <c r="AM12" s="34">
        <f t="shared" si="10"/>
        <v>0.26301804696876857</v>
      </c>
      <c r="AN12" s="34">
        <f t="shared" si="10"/>
        <v>0.10107980791261259</v>
      </c>
      <c r="AO12" s="34">
        <f t="shared" si="10"/>
        <v>0.11724036012885115</v>
      </c>
      <c r="AP12" s="34">
        <f t="shared" si="10"/>
        <v>4.2767697517075752E-3</v>
      </c>
      <c r="AQ12" s="34">
        <f t="shared" si="10"/>
        <v>0.37361899363648648</v>
      </c>
      <c r="AR12" s="34">
        <f t="shared" si="10"/>
        <v>1.0000000000000004</v>
      </c>
      <c r="AS12" s="34">
        <f t="shared" si="10"/>
        <v>7.4258648553612389E-2</v>
      </c>
      <c r="AT12" s="34">
        <f t="shared" si="10"/>
        <v>0.24566567125969088</v>
      </c>
      <c r="AU12" s="34">
        <f t="shared" si="10"/>
        <v>0.12294389195345842</v>
      </c>
      <c r="AV12" s="34">
        <f t="shared" si="10"/>
        <v>0.11119171302223502</v>
      </c>
      <c r="AW12" s="34">
        <f t="shared" si="10"/>
        <v>7.0005099039903096E-2</v>
      </c>
      <c r="AX12" s="34">
        <f t="shared" si="10"/>
        <v>1.0199491153992605E-2</v>
      </c>
      <c r="AY12" s="34">
        <f t="shared" si="10"/>
        <v>8.2347180793039321E-2</v>
      </c>
      <c r="BA12" s="37"/>
      <c r="BB12" s="38"/>
    </row>
    <row r="13" spans="1:54" x14ac:dyDescent="0.35">
      <c r="A13" s="1">
        <f>' Data vše'!A13</f>
        <v>37253</v>
      </c>
      <c r="B13" s="12">
        <f>' Data vše'!B13/' Data vše'!$Q13</f>
        <v>3.0221487130972047E-3</v>
      </c>
      <c r="C13" s="12">
        <f>' Data vše'!C13/' Data vše'!$Q13</f>
        <v>3.9054128068963874E-3</v>
      </c>
      <c r="D13" s="12">
        <f>' Data vše'!D13/' Data vše'!$Q13</f>
        <v>0.31443119307763417</v>
      </c>
      <c r="E13" s="12">
        <f>' Data vše'!E13/' Data vše'!$Q13</f>
        <v>8.2697765644923504E-4</v>
      </c>
      <c r="F13" s="12">
        <f>' Data vše'!F13/' Data vše'!$Q13</f>
        <v>1.8775856582157632E-2</v>
      </c>
      <c r="G13" s="12">
        <f>' Data vše'!G13/' Data vše'!$Q13</f>
        <v>0.40171197364062844</v>
      </c>
      <c r="H13" s="12">
        <f>' Data vše'!H13/' Data vše'!$Q13</f>
        <v>1.0843798641764969E-2</v>
      </c>
      <c r="I13" s="12">
        <f>' Data vše'!I13/' Data vše'!$Q13</f>
        <v>3.1083102595021249E-2</v>
      </c>
      <c r="J13" s="12">
        <f>' Data vše'!J13/' Data vše'!$Q13</f>
        <v>3.8250963905239618E-2</v>
      </c>
      <c r="K13" s="12">
        <f>' Data vše'!K13/' Data vše'!$Q13</f>
        <v>0.1398956103073456</v>
      </c>
      <c r="L13" s="12">
        <f>' Data vše'!L13/' Data vše'!$Q13</f>
        <v>5.9750218109944735E-3</v>
      </c>
      <c r="M13" s="12">
        <f>' Data vše'!M13/' Data vše'!$Q13</f>
        <v>2.6822652260225189E-3</v>
      </c>
      <c r="N13" s="12">
        <f>' Data vše'!N13/' Data vše'!$Q13</f>
        <v>2.7820654091699266E-2</v>
      </c>
      <c r="O13" s="12">
        <f>' Data vše'!O13/' Data vše'!$Q13</f>
        <v>7.7502094504928315E-4</v>
      </c>
      <c r="P13" s="12">
        <f>' Data vše'!P13/' Data vše'!$Q13</f>
        <v>3.1277940262771066E-2</v>
      </c>
      <c r="AJ13" s="25" t="str">
        <v>ÚSO s vyuč.a mat.</v>
      </c>
      <c r="AK13" s="34">
        <f t="shared" ref="AK13:AY13" si="11">CORREL($J$4:$J$170,B$4:B$170)^2</f>
        <v>2.1383367976547153E-4</v>
      </c>
      <c r="AL13" s="34">
        <f t="shared" si="11"/>
        <v>9.8975952039018298E-3</v>
      </c>
      <c r="AM13" s="34">
        <f t="shared" si="11"/>
        <v>0.12993628652864436</v>
      </c>
      <c r="AN13" s="34">
        <f t="shared" si="11"/>
        <v>0.28644886550796572</v>
      </c>
      <c r="AO13" s="34">
        <f t="shared" si="11"/>
        <v>8.4610444289978156E-3</v>
      </c>
      <c r="AP13" s="34">
        <f t="shared" si="11"/>
        <v>7.2193864521020489E-3</v>
      </c>
      <c r="AQ13" s="34">
        <f t="shared" si="11"/>
        <v>5.9618562874708958E-3</v>
      </c>
      <c r="AR13" s="34">
        <f t="shared" si="11"/>
        <v>7.4258648553612389E-2</v>
      </c>
      <c r="AS13" s="34">
        <f t="shared" si="11"/>
        <v>1</v>
      </c>
      <c r="AT13" s="34">
        <f t="shared" si="11"/>
        <v>3.1362984200028289E-2</v>
      </c>
      <c r="AU13" s="34">
        <f t="shared" si="11"/>
        <v>1.041594171168745E-2</v>
      </c>
      <c r="AV13" s="34">
        <f t="shared" si="11"/>
        <v>8.2756530541104826E-3</v>
      </c>
      <c r="AW13" s="34">
        <f t="shared" si="11"/>
        <v>9.8436969216196477E-3</v>
      </c>
      <c r="AX13" s="34">
        <f t="shared" si="11"/>
        <v>7.3929392548748585E-2</v>
      </c>
      <c r="AY13" s="34">
        <f t="shared" si="11"/>
        <v>1.0245586462781982E-2</v>
      </c>
      <c r="BA13" s="32">
        <f t="shared" ref="BA13:BA17" si="12">BA14-0.02</f>
        <v>0.81333333333333324</v>
      </c>
      <c r="BB13" s="34">
        <f t="shared" si="3"/>
        <v>0.7909183681170332</v>
      </c>
    </row>
    <row r="14" spans="1:54" x14ac:dyDescent="0.35">
      <c r="A14" s="1">
        <f>' Data vše'!A14</f>
        <v>37343</v>
      </c>
      <c r="B14" s="12">
        <f>' Data vše'!B14/' Data vše'!$Q14</f>
        <v>2.8769931711164301E-3</v>
      </c>
      <c r="C14" s="12">
        <f>' Data vše'!C14/' Data vše'!$Q14</f>
        <v>4.0133736720142981E-3</v>
      </c>
      <c r="D14" s="12">
        <f>' Data vše'!D14/' Data vše'!$Q14</f>
        <v>0.32149391633610575</v>
      </c>
      <c r="E14" s="12">
        <f>' Data vše'!E14/' Data vše'!$Q14</f>
        <v>8.1200323105202121E-4</v>
      </c>
      <c r="F14" s="12">
        <f>' Data vše'!F14/' Data vše'!$Q14</f>
        <v>1.8678194427071297E-2</v>
      </c>
      <c r="G14" s="12">
        <f>' Data vše'!G14/' Data vše'!$Q14</f>
        <v>0.40332179285225145</v>
      </c>
      <c r="H14" s="12">
        <f>' Data vše'!H14/' Data vše'!$Q14</f>
        <v>1.0787134307030505E-2</v>
      </c>
      <c r="I14" s="12">
        <f>' Data vše'!I14/' Data vše'!$Q14</f>
        <v>3.1986142942250245E-2</v>
      </c>
      <c r="J14" s="12">
        <f>' Data vše'!J14/' Data vše'!$Q14</f>
        <v>3.6211527901745491E-2</v>
      </c>
      <c r="K14" s="12">
        <f>' Data vše'!K14/' Data vše'!$Q14</f>
        <v>0.13478405590313627</v>
      </c>
      <c r="L14" s="12">
        <f>' Data vše'!L14/' Data vše'!$Q14</f>
        <v>5.6946231817381959E-3</v>
      </c>
      <c r="M14" s="12">
        <f>' Data vše'!M14/' Data vše'!$Q14</f>
        <v>2.5420153368965362E-3</v>
      </c>
      <c r="N14" s="12">
        <f>' Data vše'!N14/' Data vše'!$Q14</f>
        <v>2.6005304522412773E-2</v>
      </c>
      <c r="O14" s="12">
        <f>' Data vše'!O14/' Data vše'!$Q14</f>
        <v>7.929222151787361E-4</v>
      </c>
      <c r="P14" s="12">
        <f>' Data vše'!P14/' Data vše'!$Q14</f>
        <v>2.9340242074488047E-2</v>
      </c>
      <c r="AJ14" s="25" t="str">
        <v>ÚSO s mat.bez vyuč.</v>
      </c>
      <c r="AK14" s="34">
        <f t="shared" ref="AK14:AY14" si="13">CORREL($K$4:$K$170,B$4:B$170)^2</f>
        <v>2.9134435137291247E-3</v>
      </c>
      <c r="AL14" s="34">
        <f t="shared" si="13"/>
        <v>4.393081461568632E-2</v>
      </c>
      <c r="AM14" s="34">
        <f t="shared" si="13"/>
        <v>0.36513354251624636</v>
      </c>
      <c r="AN14" s="34">
        <f t="shared" si="13"/>
        <v>1.9957552381947284E-3</v>
      </c>
      <c r="AO14" s="34">
        <f t="shared" si="13"/>
        <v>7.633857668242236E-2</v>
      </c>
      <c r="AP14" s="34">
        <f t="shared" si="13"/>
        <v>0.18562882617415172</v>
      </c>
      <c r="AQ14" s="34">
        <f t="shared" si="13"/>
        <v>0.41413718108873709</v>
      </c>
      <c r="AR14" s="34">
        <f t="shared" si="13"/>
        <v>0.24566567125969088</v>
      </c>
      <c r="AS14" s="34">
        <f t="shared" si="13"/>
        <v>3.1362984200028289E-2</v>
      </c>
      <c r="AT14" s="34">
        <f t="shared" si="13"/>
        <v>0.99999999999999956</v>
      </c>
      <c r="AU14" s="34">
        <f t="shared" si="13"/>
        <v>0.55058452958447524</v>
      </c>
      <c r="AV14" s="34">
        <f t="shared" si="13"/>
        <v>0.41526222815433678</v>
      </c>
      <c r="AW14" s="34">
        <f t="shared" si="13"/>
        <v>0.40068012360430577</v>
      </c>
      <c r="AX14" s="34">
        <f t="shared" si="13"/>
        <v>0.32220631721651399</v>
      </c>
      <c r="AY14" s="34">
        <f t="shared" si="13"/>
        <v>0.41075552221056688</v>
      </c>
      <c r="BA14" s="32">
        <f t="shared" si="12"/>
        <v>0.83333333333333326</v>
      </c>
      <c r="BB14" s="34">
        <f t="shared" si="3"/>
        <v>0.80496267447948444</v>
      </c>
    </row>
    <row r="15" spans="1:54" x14ac:dyDescent="0.35">
      <c r="A15" s="1">
        <f>' Data vše'!A15</f>
        <v>37435</v>
      </c>
      <c r="B15" s="12">
        <f>' Data vše'!B15/' Data vše'!$Q15</f>
        <v>2.8020946372795249E-3</v>
      </c>
      <c r="C15" s="12">
        <f>' Data vše'!C15/' Data vše'!$Q15</f>
        <v>4.0633674001712512E-3</v>
      </c>
      <c r="D15" s="12">
        <f>' Data vše'!D15/' Data vše'!$Q15</f>
        <v>0.32331065390279173</v>
      </c>
      <c r="E15" s="12">
        <f>' Data vše'!E15/' Data vše'!$Q15</f>
        <v>8.122332452129966E-4</v>
      </c>
      <c r="F15" s="12">
        <f>' Data vše'!F15/' Data vše'!$Q15</f>
        <v>1.812006524280051E-2</v>
      </c>
      <c r="G15" s="12">
        <f>' Data vše'!G15/' Data vše'!$Q15</f>
        <v>0.38918519138108265</v>
      </c>
      <c r="H15" s="12">
        <f>' Data vše'!H15/' Data vše'!$Q15</f>
        <v>1.0532618098493736E-2</v>
      </c>
      <c r="I15" s="12">
        <f>' Data vše'!I15/' Data vše'!$Q15</f>
        <v>3.3338983013539422E-2</v>
      </c>
      <c r="J15" s="12">
        <f>' Data vše'!J15/' Data vše'!$Q15</f>
        <v>3.7424362154773357E-2</v>
      </c>
      <c r="K15" s="12">
        <f>' Data vše'!K15/' Data vše'!$Q15</f>
        <v>0.14026981992194637</v>
      </c>
      <c r="L15" s="12">
        <f>' Data vše'!L15/' Data vše'!$Q15</f>
        <v>5.9893947431559997E-3</v>
      </c>
      <c r="M15" s="12">
        <f>' Data vše'!M15/' Data vše'!$Q15</f>
        <v>3.0288155702251581E-3</v>
      </c>
      <c r="N15" s="12">
        <f>' Data vše'!N15/' Data vše'!$Q15</f>
        <v>3.0208913434425923E-2</v>
      </c>
      <c r="O15" s="12">
        <f>' Data vše'!O15/' Data vše'!$Q15</f>
        <v>9.1348725410133767E-4</v>
      </c>
      <c r="P15" s="12">
        <f>' Data vše'!P15/' Data vše'!$Q15</f>
        <v>3.415121625875242E-2</v>
      </c>
      <c r="AJ15" s="25" t="str">
        <v>vyšší odb.vzděl.</v>
      </c>
      <c r="AK15" s="34">
        <f t="shared" ref="AK15:AY15" si="14">CORREL($L$4:$L$170,B$4:B$170)^2</f>
        <v>0.2696403917429393</v>
      </c>
      <c r="AL15" s="34">
        <f t="shared" si="14"/>
        <v>0.43615980436492419</v>
      </c>
      <c r="AM15" s="34">
        <f t="shared" si="14"/>
        <v>0.52591187457707478</v>
      </c>
      <c r="AN15" s="34">
        <f t="shared" si="14"/>
        <v>0.1515872726396694</v>
      </c>
      <c r="AO15" s="34">
        <f t="shared" si="14"/>
        <v>0.34451113765339098</v>
      </c>
      <c r="AP15" s="34">
        <f t="shared" si="14"/>
        <v>0.62945882106435069</v>
      </c>
      <c r="AQ15" s="34">
        <f t="shared" si="14"/>
        <v>0.65148783089478701</v>
      </c>
      <c r="AR15" s="34">
        <f t="shared" si="14"/>
        <v>0.12294389195345842</v>
      </c>
      <c r="AS15" s="34">
        <f t="shared" si="14"/>
        <v>1.041594171168745E-2</v>
      </c>
      <c r="AT15" s="34">
        <f t="shared" si="14"/>
        <v>0.55058452958447524</v>
      </c>
      <c r="AU15" s="34">
        <f t="shared" si="14"/>
        <v>1</v>
      </c>
      <c r="AV15" s="34">
        <f t="shared" si="14"/>
        <v>0.81725629831325397</v>
      </c>
      <c r="AW15" s="34">
        <f t="shared" si="14"/>
        <v>0.81885884910776685</v>
      </c>
      <c r="AX15" s="34">
        <f t="shared" si="14"/>
        <v>0.58554665161381136</v>
      </c>
      <c r="AY15" s="34">
        <f t="shared" si="14"/>
        <v>0.82659550623194866</v>
      </c>
      <c r="BA15" s="32">
        <f t="shared" si="12"/>
        <v>0.85333333333333328</v>
      </c>
      <c r="BB15" s="34">
        <f t="shared" si="3"/>
        <v>0.81042077376363741</v>
      </c>
    </row>
    <row r="16" spans="1:54" x14ac:dyDescent="0.35">
      <c r="A16" s="1">
        <f>' Data vše'!A16</f>
        <v>37527</v>
      </c>
      <c r="B16" s="12">
        <f>' Data vše'!B16/' Data vše'!$Q16</f>
        <v>2.5583126903264944E-3</v>
      </c>
      <c r="C16" s="12">
        <f>' Data vše'!C16/' Data vše'!$Q16</f>
        <v>3.9216641002387895E-3</v>
      </c>
      <c r="D16" s="12">
        <f>' Data vše'!D16/' Data vše'!$Q16</f>
        <v>0.3029865916823391</v>
      </c>
      <c r="E16" s="12">
        <f>' Data vše'!E16/' Data vše'!$Q16</f>
        <v>8.8252658230929812E-4</v>
      </c>
      <c r="F16" s="12">
        <f>' Data vše'!F16/' Data vše'!$Q16</f>
        <v>2.0365061685564907E-2</v>
      </c>
      <c r="G16" s="12">
        <f>' Data vše'!G16/' Data vše'!$Q16</f>
        <v>0.39050482549304832</v>
      </c>
      <c r="H16" s="12">
        <f>' Data vše'!H16/' Data vše'!$Q16</f>
        <v>1.0219049184119391E-2</v>
      </c>
      <c r="I16" s="12">
        <f>' Data vše'!I16/' Data vše'!$Q16</f>
        <v>3.0661205145840052E-2</v>
      </c>
      <c r="J16" s="12">
        <f>' Data vše'!J16/' Data vše'!$Q16</f>
        <v>4.3306695232124777E-2</v>
      </c>
      <c r="K16" s="12">
        <f>' Data vše'!K16/' Data vše'!$Q16</f>
        <v>0.15173573705171201</v>
      </c>
      <c r="L16" s="12">
        <f>' Data vše'!L16/' Data vše'!$Q16</f>
        <v>7.8392706069956974E-3</v>
      </c>
      <c r="M16" s="12">
        <f>' Data vše'!M16/' Data vše'!$Q16</f>
        <v>3.1750668995725326E-3</v>
      </c>
      <c r="N16" s="12">
        <f>' Data vše'!N16/' Data vše'!$Q16</f>
        <v>3.1020302168986595E-2</v>
      </c>
      <c r="O16" s="12">
        <f>' Data vše'!O16/' Data vše'!$Q16</f>
        <v>8.2369147682201166E-4</v>
      </c>
      <c r="P16" s="12">
        <f>' Data vše'!P16/' Data vše'!$Q16</f>
        <v>3.5019060545381141E-2</v>
      </c>
      <c r="AJ16" s="25" t="str">
        <v>bakalář. vzděl.</v>
      </c>
      <c r="AK16" s="34">
        <f t="shared" ref="AK16:AY16" si="15">CORREL($M$4:$M$170,B$4:B$170)^2</f>
        <v>0.44063572603272777</v>
      </c>
      <c r="AL16" s="34">
        <f t="shared" si="15"/>
        <v>0.64312666998792323</v>
      </c>
      <c r="AM16" s="34">
        <f t="shared" si="15"/>
        <v>0.64272964571224678</v>
      </c>
      <c r="AN16" s="34">
        <f t="shared" si="15"/>
        <v>0.30219453449678635</v>
      </c>
      <c r="AO16" s="34">
        <f t="shared" si="15"/>
        <v>0.42513217843720319</v>
      </c>
      <c r="AP16" s="34">
        <f t="shared" si="15"/>
        <v>0.72377624228601345</v>
      </c>
      <c r="AQ16" s="34">
        <f t="shared" si="15"/>
        <v>0.851528243516251</v>
      </c>
      <c r="AR16" s="34">
        <f t="shared" si="15"/>
        <v>0.11119171302223502</v>
      </c>
      <c r="AS16" s="34">
        <f t="shared" si="15"/>
        <v>8.2756530541104826E-3</v>
      </c>
      <c r="AT16" s="34">
        <f t="shared" si="15"/>
        <v>0.41526222815433678</v>
      </c>
      <c r="AU16" s="34">
        <f t="shared" si="15"/>
        <v>0.81725629831325397</v>
      </c>
      <c r="AV16" s="34">
        <f t="shared" si="15"/>
        <v>1.0000000000000004</v>
      </c>
      <c r="AW16" s="34">
        <f t="shared" si="15"/>
        <v>0.94121572483653049</v>
      </c>
      <c r="AX16" s="34">
        <f t="shared" si="15"/>
        <v>0.80918711212075511</v>
      </c>
      <c r="AY16" s="34">
        <f t="shared" si="15"/>
        <v>0.97466620061985076</v>
      </c>
      <c r="BA16" s="32">
        <f t="shared" si="12"/>
        <v>0.87333333333333329</v>
      </c>
      <c r="BB16" s="34">
        <f t="shared" si="3"/>
        <v>0.82370715423892082</v>
      </c>
    </row>
    <row r="17" spans="1:54" x14ac:dyDescent="0.35">
      <c r="A17" s="1">
        <f>' Data vše'!A17</f>
        <v>37618</v>
      </c>
      <c r="B17" s="12">
        <f>' Data vše'!B17/' Data vše'!$Q17</f>
        <v>2.4142991825983847E-3</v>
      </c>
      <c r="C17" s="12">
        <f>' Data vše'!C17/' Data vše'!$Q17</f>
        <v>3.9791227268751155E-3</v>
      </c>
      <c r="D17" s="12">
        <f>' Data vše'!D17/' Data vše'!$Q17</f>
        <v>0.30875815214750163</v>
      </c>
      <c r="E17" s="12">
        <f>' Data vše'!E17/' Data vše'!$Q17</f>
        <v>8.8835324190616885E-4</v>
      </c>
      <c r="F17" s="12">
        <f>' Data vše'!F17/' Data vše'!$Q17</f>
        <v>2.0286333550399955E-2</v>
      </c>
      <c r="G17" s="12">
        <f>' Data vše'!G17/' Data vše'!$Q17</f>
        <v>0.4044981387347284</v>
      </c>
      <c r="H17" s="12">
        <f>' Data vše'!H17/' Data vše'!$Q17</f>
        <v>1.0234529143623588E-2</v>
      </c>
      <c r="I17" s="12">
        <f>' Data vše'!I17/' Data vše'!$Q17</f>
        <v>2.9288442660394414E-2</v>
      </c>
      <c r="J17" s="12">
        <f>' Data vše'!J17/' Data vše'!$Q17</f>
        <v>3.9991446927211405E-2</v>
      </c>
      <c r="K17" s="12">
        <f>' Data vše'!K17/' Data vše'!$Q17</f>
        <v>0.14197906441046973</v>
      </c>
      <c r="L17" s="12">
        <f>' Data vše'!L17/' Data vše'!$Q17</f>
        <v>6.3078911815875665E-3</v>
      </c>
      <c r="M17" s="12">
        <f>' Data vše'!M17/' Data vše'!$Q17</f>
        <v>2.8633355039995334E-3</v>
      </c>
      <c r="N17" s="12">
        <f>' Data vše'!N17/' Data vše'!$Q17</f>
        <v>2.7748889558447617E-2</v>
      </c>
      <c r="O17" s="12">
        <f>' Data vše'!O17/' Data vše'!$Q17</f>
        <v>7.6200103025649501E-4</v>
      </c>
      <c r="P17" s="12">
        <f>' Data vše'!P17/' Data vše'!$Q17</f>
        <v>3.1374226092703648E-2</v>
      </c>
      <c r="AJ17" s="25" t="str">
        <v xml:space="preserve">VŠ </v>
      </c>
      <c r="AK17" s="34">
        <f t="shared" ref="AK17:AY17" si="16">CORREL($N$4:$N$170,B$4:B$170)^2</f>
        <v>0.50974575412271161</v>
      </c>
      <c r="AL17" s="34">
        <f t="shared" si="16"/>
        <v>0.66931010198216501</v>
      </c>
      <c r="AM17" s="34">
        <f t="shared" si="16"/>
        <v>0.61348206513480641</v>
      </c>
      <c r="AN17" s="34">
        <f t="shared" si="16"/>
        <v>0.28913550951290745</v>
      </c>
      <c r="AO17" s="34">
        <f t="shared" si="16"/>
        <v>0.36596383559993739</v>
      </c>
      <c r="AP17" s="34">
        <f t="shared" si="16"/>
        <v>0.80924591798167222</v>
      </c>
      <c r="AQ17" s="34">
        <f t="shared" si="16"/>
        <v>0.76188288290157347</v>
      </c>
      <c r="AR17" s="34">
        <f t="shared" si="16"/>
        <v>7.0005099039903096E-2</v>
      </c>
      <c r="AS17" s="34">
        <f t="shared" si="16"/>
        <v>9.8436969216196477E-3</v>
      </c>
      <c r="AT17" s="34">
        <f t="shared" si="16"/>
        <v>0.40068012360430577</v>
      </c>
      <c r="AU17" s="34">
        <f t="shared" si="16"/>
        <v>0.81885884910776685</v>
      </c>
      <c r="AV17" s="34">
        <f t="shared" si="16"/>
        <v>0.94121572483653049</v>
      </c>
      <c r="AW17" s="34">
        <f t="shared" si="16"/>
        <v>1.0000000000000004</v>
      </c>
      <c r="AX17" s="34">
        <f t="shared" si="16"/>
        <v>0.83776587266010638</v>
      </c>
      <c r="AY17" s="34">
        <f t="shared" si="16"/>
        <v>0.99265310301158616</v>
      </c>
      <c r="BA17" s="32">
        <f t="shared" si="12"/>
        <v>0.89333333333333331</v>
      </c>
      <c r="BB17" s="34">
        <f t="shared" si="3"/>
        <v>0.84585464700634649</v>
      </c>
    </row>
    <row r="18" spans="1:54" x14ac:dyDescent="0.35">
      <c r="A18" s="1">
        <f>' Data vše'!A18</f>
        <v>37708</v>
      </c>
      <c r="B18" s="12">
        <f>' Data vše'!B18/' Data vše'!$Q18</f>
        <v>2.3703367127670652E-3</v>
      </c>
      <c r="C18" s="12">
        <f>' Data vše'!C18/' Data vše'!$Q18</f>
        <v>3.9568719885648296E-3</v>
      </c>
      <c r="D18" s="12">
        <f>' Data vše'!D18/' Data vše'!$Q18</f>
        <v>0.31381592025672339</v>
      </c>
      <c r="E18" s="12">
        <f>' Data vše'!E18/' Data vše'!$Q18</f>
        <v>8.5574456403411615E-4</v>
      </c>
      <c r="F18" s="12">
        <f>' Data vše'!F18/' Data vše'!$Q18</f>
        <v>2.0068345970711575E-2</v>
      </c>
      <c r="G18" s="12">
        <f>' Data vše'!G18/' Data vše'!$Q18</f>
        <v>0.40925983774931607</v>
      </c>
      <c r="H18" s="12">
        <f>' Data vše'!H18/' Data vše'!$Q18</f>
        <v>1.0000094662009296E-2</v>
      </c>
      <c r="I18" s="12">
        <f>' Data vše'!I18/' Data vše'!$Q18</f>
        <v>2.9642461590889728E-2</v>
      </c>
      <c r="J18" s="12">
        <f>' Data vše'!J18/' Data vše'!$Q18</f>
        <v>3.7942426565946291E-2</v>
      </c>
      <c r="K18" s="12">
        <f>' Data vše'!K18/' Data vše'!$Q18</f>
        <v>0.13725423375836576</v>
      </c>
      <c r="L18" s="12">
        <f>' Data vše'!L18/' Data vše'!$Q18</f>
        <v>5.6494287147738995E-3</v>
      </c>
      <c r="M18" s="12">
        <f>' Data vše'!M18/' Data vše'!$Q18</f>
        <v>2.7584509508798835E-3</v>
      </c>
      <c r="N18" s="12">
        <f>' Data vše'!N18/' Data vše'!$Q18</f>
        <v>2.571020172474181E-2</v>
      </c>
      <c r="O18" s="12">
        <f>' Data vše'!O18/' Data vše'!$Q18</f>
        <v>7.1564479027631843E-4</v>
      </c>
      <c r="P18" s="12">
        <f>' Data vše'!P18/' Data vše'!$Q18</f>
        <v>2.9184297465898013E-2</v>
      </c>
      <c r="AJ18" s="25" t="str">
        <v>doktor. vzděl.</v>
      </c>
      <c r="AK18" s="34">
        <f t="shared" ref="AK18:AY18" si="17">CORREL($O$4:$O$170,B$4:B$170)^2</f>
        <v>0.52525620544520746</v>
      </c>
      <c r="AL18" s="34">
        <f t="shared" si="17"/>
        <v>0.53223232464062853</v>
      </c>
      <c r="AM18" s="34">
        <f t="shared" si="17"/>
        <v>0.57488637673160803</v>
      </c>
      <c r="AN18" s="34">
        <f t="shared" si="17"/>
        <v>0.49899633929225723</v>
      </c>
      <c r="AO18" s="34">
        <f t="shared" si="17"/>
        <v>0.17142372281979407</v>
      </c>
      <c r="AP18" s="34">
        <f t="shared" si="17"/>
        <v>0.72804167406263098</v>
      </c>
      <c r="AQ18" s="34">
        <f t="shared" si="17"/>
        <v>0.59845142152359365</v>
      </c>
      <c r="AR18" s="34">
        <f t="shared" si="17"/>
        <v>1.0199491153992605E-2</v>
      </c>
      <c r="AS18" s="34">
        <f t="shared" si="17"/>
        <v>7.3929392548748585E-2</v>
      </c>
      <c r="AT18" s="34">
        <f t="shared" si="17"/>
        <v>0.32220631721651399</v>
      </c>
      <c r="AU18" s="34">
        <f t="shared" si="17"/>
        <v>0.58554665161381136</v>
      </c>
      <c r="AV18" s="34">
        <f t="shared" si="17"/>
        <v>0.80918711212075511</v>
      </c>
      <c r="AW18" s="34">
        <f t="shared" si="17"/>
        <v>0.83776587266010638</v>
      </c>
      <c r="AX18" s="34">
        <f t="shared" si="17"/>
        <v>1</v>
      </c>
      <c r="AY18" s="34">
        <f t="shared" si="17"/>
        <v>0.84585464700634649</v>
      </c>
      <c r="BA18" s="32">
        <f>BA19-0.02</f>
        <v>0.91333333333333333</v>
      </c>
      <c r="BB18" s="34">
        <f t="shared" si="3"/>
        <v>0.94121572483653049</v>
      </c>
    </row>
    <row r="19" spans="1:54" x14ac:dyDescent="0.35">
      <c r="A19" s="1">
        <f>' Data vše'!A19</f>
        <v>37800</v>
      </c>
      <c r="B19" s="12">
        <f>' Data vše'!B19/' Data vše'!$Q19</f>
        <v>2.3912366565800925E-3</v>
      </c>
      <c r="C19" s="12">
        <f>' Data vše'!C19/' Data vše'!$Q19</f>
        <v>3.9880557928606217E-3</v>
      </c>
      <c r="D19" s="12">
        <f>' Data vše'!D19/' Data vše'!$Q19</f>
        <v>0.31685682121214542</v>
      </c>
      <c r="E19" s="12">
        <f>' Data vše'!E19/' Data vše'!$Q19</f>
        <v>8.7625450103394039E-4</v>
      </c>
      <c r="F19" s="12">
        <f>' Data vše'!F19/' Data vše'!$Q19</f>
        <v>1.9559038395516131E-2</v>
      </c>
      <c r="G19" s="12">
        <f>' Data vše'!G19/' Data vše'!$Q19</f>
        <v>0.39445225111577736</v>
      </c>
      <c r="H19" s="12">
        <f>' Data vše'!H19/' Data vše'!$Q19</f>
        <v>1.0201678256912232E-2</v>
      </c>
      <c r="I19" s="12">
        <f>' Data vše'!I19/' Data vše'!$Q19</f>
        <v>3.1491269391372388E-2</v>
      </c>
      <c r="J19" s="12">
        <f>' Data vše'!J19/' Data vše'!$Q19</f>
        <v>3.8445416729874088E-2</v>
      </c>
      <c r="K19" s="12">
        <f>' Data vše'!K19/' Data vše'!$Q19</f>
        <v>0.14133446175218964</v>
      </c>
      <c r="L19" s="12">
        <f>' Data vše'!L19/' Data vše'!$Q19</f>
        <v>5.7824812972558665E-3</v>
      </c>
      <c r="M19" s="12">
        <f>' Data vše'!M19/' Data vše'!$Q19</f>
        <v>3.2355547748884224E-3</v>
      </c>
      <c r="N19" s="12">
        <f>' Data vše'!N19/' Data vše'!$Q19</f>
        <v>3.0573098388011082E-2</v>
      </c>
      <c r="O19" s="12">
        <f>' Data vše'!O19/' Data vše'!$Q19</f>
        <v>8.1238173558271923E-4</v>
      </c>
      <c r="P19" s="12">
        <f>' Data vše'!P19/' Data vše'!$Q19</f>
        <v>3.4621034898482221E-2</v>
      </c>
      <c r="AJ19" s="25" t="str">
        <v>VŠ Bc+ Mgr+ PhD</v>
      </c>
      <c r="AK19" s="34">
        <f t="shared" ref="AK19:AY19" si="18">CORREL($P$4:$P$170,B$4:B$170)^2</f>
        <v>0.49418217043974727</v>
      </c>
      <c r="AL19" s="34">
        <f t="shared" si="18"/>
        <v>0.66833360955857402</v>
      </c>
      <c r="AM19" s="34">
        <f t="shared" si="18"/>
        <v>0.63335320673591544</v>
      </c>
      <c r="AN19" s="34">
        <f t="shared" si="18"/>
        <v>0.30298188190087533</v>
      </c>
      <c r="AO19" s="34">
        <f t="shared" si="18"/>
        <v>0.38697198925559295</v>
      </c>
      <c r="AP19" s="34">
        <f t="shared" si="18"/>
        <v>0.7909183681170332</v>
      </c>
      <c r="AQ19" s="34">
        <f t="shared" si="18"/>
        <v>0.80176001340051872</v>
      </c>
      <c r="AR19" s="34">
        <f t="shared" si="18"/>
        <v>8.2347180793039321E-2</v>
      </c>
      <c r="AS19" s="34">
        <f t="shared" si="18"/>
        <v>1.0245586462781982E-2</v>
      </c>
      <c r="AT19" s="34">
        <f t="shared" si="18"/>
        <v>0.41075552221056688</v>
      </c>
      <c r="AU19" s="34">
        <f t="shared" si="18"/>
        <v>0.82659550623194866</v>
      </c>
      <c r="AV19" s="34">
        <f t="shared" si="18"/>
        <v>0.97466620061985076</v>
      </c>
      <c r="AW19" s="34">
        <f t="shared" si="18"/>
        <v>0.99265310301158616</v>
      </c>
      <c r="AX19" s="34">
        <f t="shared" si="18"/>
        <v>0.84585464700634649</v>
      </c>
      <c r="AY19" s="34">
        <f t="shared" si="18"/>
        <v>1.0000000000000004</v>
      </c>
      <c r="BA19" s="32">
        <f>1-1/15</f>
        <v>0.93333333333333335</v>
      </c>
      <c r="BB19" s="34">
        <f t="shared" si="3"/>
        <v>0.99314289614414697</v>
      </c>
    </row>
    <row r="20" spans="1:54" x14ac:dyDescent="0.35">
      <c r="A20" s="1">
        <f>' Data vše'!A20</f>
        <v>37892</v>
      </c>
      <c r="B20" s="12">
        <f>' Data vše'!B20/' Data vše'!$Q20</f>
        <v>2.2081309842899698E-3</v>
      </c>
      <c r="C20" s="12">
        <f>' Data vše'!C20/' Data vše'!$Q20</f>
        <v>4.0838145321085671E-3</v>
      </c>
      <c r="D20" s="12">
        <f>' Data vše'!D20/' Data vše'!$Q20</f>
        <v>0.30141082380852541</v>
      </c>
      <c r="E20" s="12">
        <f>' Data vše'!E20/' Data vše'!$Q20</f>
        <v>9.444529445209451E-4</v>
      </c>
      <c r="F20" s="12">
        <f>' Data vše'!F20/' Data vše'!$Q20</f>
        <v>2.1586416499970722E-2</v>
      </c>
      <c r="G20" s="12">
        <f>' Data vše'!G20/' Data vše'!$Q20</f>
        <v>0.39606389790841451</v>
      </c>
      <c r="H20" s="12">
        <f>' Data vše'!H20/' Data vše'!$Q20</f>
        <v>1.0001756682476808E-2</v>
      </c>
      <c r="I20" s="12">
        <f>' Data vše'!I20/' Data vše'!$Q20</f>
        <v>2.9720045258185102E-2</v>
      </c>
      <c r="J20" s="12">
        <f>' Data vše'!J20/' Data vše'!$Q20</f>
        <v>4.3274833917949708E-2</v>
      </c>
      <c r="K20" s="12">
        <f>' Data vše'!K20/' Data vše'!$Q20</f>
        <v>0.14888922889194892</v>
      </c>
      <c r="L20" s="12">
        <f>' Data vše'!L20/' Data vše'!$Q20</f>
        <v>6.5563923408644012E-3</v>
      </c>
      <c r="M20" s="12">
        <f>' Data vše'!M20/' Data vše'!$Q20</f>
        <v>3.4755868358370781E-3</v>
      </c>
      <c r="N20" s="12">
        <f>' Data vše'!N20/' Data vše'!$Q20</f>
        <v>3.1004501262733585E-2</v>
      </c>
      <c r="O20" s="12">
        <f>' Data vše'!O20/' Data vše'!$Q20</f>
        <v>7.8011813217430069E-4</v>
      </c>
      <c r="P20" s="12">
        <f>' Data vše'!P20/' Data vše'!$Q20</f>
        <v>3.5260206230744967E-2</v>
      </c>
    </row>
    <row r="21" spans="1:54" x14ac:dyDescent="0.35">
      <c r="A21" s="1">
        <f>' Data vše'!A21</f>
        <v>37983</v>
      </c>
      <c r="B21" s="12">
        <f>' Data vše'!B21/' Data vše'!$Q21</f>
        <v>2.1404078020721951E-3</v>
      </c>
      <c r="C21" s="12">
        <f>' Data vše'!C21/' Data vše'!$Q21</f>
        <v>4.2328822683529365E-3</v>
      </c>
      <c r="D21" s="12">
        <f>' Data vše'!D21/' Data vše'!$Q21</f>
        <v>0.30753475166844879</v>
      </c>
      <c r="E21" s="12">
        <f>' Data vše'!E21/' Data vše'!$Q21</f>
        <v>9.4760517680026553E-4</v>
      </c>
      <c r="F21" s="12">
        <f>' Data vše'!F21/' Data vše'!$Q21</f>
        <v>2.1833634453006893E-2</v>
      </c>
      <c r="G21" s="12">
        <f>' Data vše'!G21/' Data vše'!$Q21</f>
        <v>0.40670329265145089</v>
      </c>
      <c r="H21" s="12">
        <f>' Data vše'!H21/' Data vše'!$Q21</f>
        <v>9.8078979388665603E-3</v>
      </c>
      <c r="I21" s="12">
        <f>' Data vše'!I21/' Data vše'!$Q21</f>
        <v>2.8929611739980089E-2</v>
      </c>
      <c r="J21" s="12">
        <f>' Data vše'!J21/' Data vše'!$Q21</f>
        <v>4.0468640536853361E-2</v>
      </c>
      <c r="K21" s="12">
        <f>' Data vše'!K21/' Data vše'!$Q21</f>
        <v>0.14038383540429925</v>
      </c>
      <c r="L21" s="12">
        <f>' Data vše'!L21/' Data vše'!$Q21</f>
        <v>5.4846797684451167E-3</v>
      </c>
      <c r="M21" s="12">
        <f>' Data vše'!M21/' Data vše'!$Q21</f>
        <v>2.9939898971276871E-3</v>
      </c>
      <c r="N21" s="12">
        <f>' Data vše'!N21/' Data vše'!$Q21</f>
        <v>2.7731278345193761E-2</v>
      </c>
      <c r="O21" s="12">
        <f>' Data vše'!O21/' Data vše'!$Q21</f>
        <v>8.074923491021718E-4</v>
      </c>
      <c r="P21" s="12">
        <f>' Data vše'!P21/' Data vše'!$Q21</f>
        <v>3.1532760591423618E-2</v>
      </c>
      <c r="AJ21" s="33" t="s">
        <v>88</v>
      </c>
      <c r="AK21" s="35">
        <f>SMALL(AK5:AK19,1)</f>
        <v>1.470305072240939E-4</v>
      </c>
      <c r="AL21" s="35">
        <f t="shared" ref="AL21:AY21" si="19">SMALL(AL5:AL19,1)</f>
        <v>9.8975952039018298E-3</v>
      </c>
      <c r="AM21" s="35">
        <f t="shared" si="19"/>
        <v>0.12993628652864436</v>
      </c>
      <c r="AN21" s="35">
        <f t="shared" si="19"/>
        <v>1.9957552381947284E-3</v>
      </c>
      <c r="AO21" s="35">
        <f t="shared" si="19"/>
        <v>8.4610444289978156E-3</v>
      </c>
      <c r="AP21" s="35">
        <f t="shared" si="19"/>
        <v>4.2767697517075752E-3</v>
      </c>
      <c r="AQ21" s="35">
        <f t="shared" si="19"/>
        <v>5.9618562874708958E-3</v>
      </c>
      <c r="AR21" s="35">
        <f t="shared" si="19"/>
        <v>1.470305072240939E-4</v>
      </c>
      <c r="AS21" s="35">
        <f t="shared" si="19"/>
        <v>2.1383367976547153E-4</v>
      </c>
      <c r="AT21" s="35">
        <f t="shared" si="19"/>
        <v>1.9957552381947284E-3</v>
      </c>
      <c r="AU21" s="35">
        <f t="shared" si="19"/>
        <v>1.041594171168745E-2</v>
      </c>
      <c r="AV21" s="35">
        <f t="shared" si="19"/>
        <v>8.2756530541104826E-3</v>
      </c>
      <c r="AW21" s="35">
        <f t="shared" si="19"/>
        <v>9.8436969216196477E-3</v>
      </c>
      <c r="AX21" s="35">
        <f t="shared" si="19"/>
        <v>1.0199491153992605E-2</v>
      </c>
      <c r="AY21" s="35">
        <f t="shared" si="19"/>
        <v>1.0245586462781982E-2</v>
      </c>
    </row>
    <row r="22" spans="1:54" x14ac:dyDescent="0.35">
      <c r="A22" s="1">
        <f>' Data vše'!A22</f>
        <v>38074</v>
      </c>
      <c r="B22" s="12">
        <f>' Data vše'!B22/' Data vše'!$Q22</f>
        <v>2.0738734812136713E-3</v>
      </c>
      <c r="C22" s="12">
        <f>' Data vše'!C22/' Data vše'!$Q22</f>
        <v>4.1013036286533938E-3</v>
      </c>
      <c r="D22" s="12">
        <f>' Data vše'!D22/' Data vše'!$Q22</f>
        <v>0.30829978100181843</v>
      </c>
      <c r="E22" s="12">
        <f>' Data vše'!E22/' Data vše'!$Q22</f>
        <v>9.3958436788836456E-4</v>
      </c>
      <c r="F22" s="12">
        <f>' Data vše'!F22/' Data vše'!$Q22</f>
        <v>2.1974842003351064E-2</v>
      </c>
      <c r="G22" s="12">
        <f>' Data vše'!G22/' Data vše'!$Q22</f>
        <v>0.41156653364819534</v>
      </c>
      <c r="H22" s="12">
        <f>' Data vše'!H22/' Data vše'!$Q22</f>
        <v>9.810261118712733E-3</v>
      </c>
      <c r="I22" s="12">
        <f>' Data vše'!I22/' Data vše'!$Q22</f>
        <v>2.9704084512577212E-2</v>
      </c>
      <c r="J22" s="12">
        <f>' Data vše'!J22/' Data vše'!$Q22</f>
        <v>3.8569402417196898E-2</v>
      </c>
      <c r="K22" s="12">
        <f>' Data vše'!K22/' Data vše'!$Q22</f>
        <v>0.13756694092050686</v>
      </c>
      <c r="L22" s="12">
        <f>' Data vše'!L22/' Data vše'!$Q22</f>
        <v>4.9855132524266642E-3</v>
      </c>
      <c r="M22" s="12">
        <f>' Data vše'!M22/' Data vše'!$Q22</f>
        <v>2.9330751560317386E-3</v>
      </c>
      <c r="N22" s="12">
        <f>' Data vše'!N22/' Data vše'!$Q22</f>
        <v>2.6697771791748093E-2</v>
      </c>
      <c r="O22" s="12">
        <f>' Data vše'!O22/' Data vše'!$Q22</f>
        <v>7.7703269967954096E-4</v>
      </c>
      <c r="P22" s="12">
        <f>' Data vše'!P22/' Data vše'!$Q22</f>
        <v>3.040787964745937E-2</v>
      </c>
      <c r="AJ22" s="33" t="s">
        <v>32</v>
      </c>
      <c r="AK22" s="34">
        <f>SMALL(AK5:AK19,14)</f>
        <v>0.80496267447948444</v>
      </c>
      <c r="AL22" s="34">
        <f t="shared" ref="AL22:AY22" si="20">SMALL(AL5:AL19,14)</f>
        <v>0.80496267447948444</v>
      </c>
      <c r="AM22" s="34">
        <f t="shared" si="20"/>
        <v>0.69418787250595837</v>
      </c>
      <c r="AN22" s="34">
        <f t="shared" si="20"/>
        <v>0.49899633929225723</v>
      </c>
      <c r="AO22" s="34">
        <f t="shared" si="20"/>
        <v>0.42513217843720319</v>
      </c>
      <c r="AP22" s="34">
        <f t="shared" si="20"/>
        <v>0.80924591798167222</v>
      </c>
      <c r="AQ22" s="34">
        <f t="shared" si="20"/>
        <v>0.851528243516251</v>
      </c>
      <c r="AR22" s="34">
        <f t="shared" si="20"/>
        <v>0.37361899363648648</v>
      </c>
      <c r="AS22" s="34">
        <f t="shared" si="20"/>
        <v>0.28644886550796572</v>
      </c>
      <c r="AT22" s="34">
        <f t="shared" si="20"/>
        <v>0.55058452958447524</v>
      </c>
      <c r="AU22" s="34">
        <f t="shared" si="20"/>
        <v>0.82659550623194866</v>
      </c>
      <c r="AV22" s="34">
        <f t="shared" si="20"/>
        <v>0.97466620061985076</v>
      </c>
      <c r="AW22" s="34">
        <f t="shared" si="20"/>
        <v>0.99265310301158616</v>
      </c>
      <c r="AX22" s="34">
        <f t="shared" si="20"/>
        <v>0.84585464700634649</v>
      </c>
      <c r="AY22" s="34">
        <f t="shared" si="20"/>
        <v>0.99265310301158616</v>
      </c>
    </row>
    <row r="23" spans="1:54" x14ac:dyDescent="0.35">
      <c r="A23" s="1">
        <f>' Data vše'!A23</f>
        <v>38166</v>
      </c>
      <c r="B23" s="12">
        <f>' Data vše'!B23/' Data vše'!$Q23</f>
        <v>2.1448197771706157E-3</v>
      </c>
      <c r="C23" s="12">
        <f>' Data vše'!C23/' Data vše'!$Q23</f>
        <v>4.3862530578173851E-3</v>
      </c>
      <c r="D23" s="12">
        <f>' Data vše'!D23/' Data vše'!$Q23</f>
        <v>0.31227803047576352</v>
      </c>
      <c r="E23" s="12">
        <f>' Data vše'!E23/' Data vše'!$Q23</f>
        <v>9.2169282316250777E-4</v>
      </c>
      <c r="F23" s="12">
        <f>' Data vše'!F23/' Data vše'!$Q23</f>
        <v>2.1216325363363386E-2</v>
      </c>
      <c r="G23" s="12">
        <f>' Data vše'!G23/' Data vše'!$Q23</f>
        <v>0.39472026526203513</v>
      </c>
      <c r="H23" s="12">
        <f>' Data vše'!H23/' Data vše'!$Q23</f>
        <v>9.9395972376267079E-3</v>
      </c>
      <c r="I23" s="12">
        <f>' Data vše'!I23/' Data vše'!$Q23</f>
        <v>3.1501798943434724E-2</v>
      </c>
      <c r="J23" s="12">
        <f>' Data vše'!J23/' Data vše'!$Q23</f>
        <v>3.8906257849847158E-2</v>
      </c>
      <c r="K23" s="12">
        <f>' Data vše'!K23/' Data vše'!$Q23</f>
        <v>0.14299764649505531</v>
      </c>
      <c r="L23" s="12">
        <f>' Data vše'!L23/' Data vše'!$Q23</f>
        <v>5.5359537491836159E-3</v>
      </c>
      <c r="M23" s="12">
        <f>' Data vše'!M23/' Data vše'!$Q23</f>
        <v>3.4143212128472772E-3</v>
      </c>
      <c r="N23" s="12">
        <f>' Data vše'!N23/' Data vše'!$Q23</f>
        <v>3.1225484323492925E-2</v>
      </c>
      <c r="O23" s="12">
        <f>' Data vše'!O23/' Data vše'!$Q23</f>
        <v>8.115534291996924E-4</v>
      </c>
      <c r="P23" s="12">
        <f>' Data vše'!P23/' Data vše'!$Q23</f>
        <v>3.5451358965539893E-2</v>
      </c>
    </row>
    <row r="24" spans="1:54" x14ac:dyDescent="0.35">
      <c r="A24" s="1">
        <f>' Data vše'!A24</f>
        <v>38258</v>
      </c>
      <c r="B24" s="12">
        <f>' Data vše'!B24/' Data vše'!$Q24</f>
        <v>2.0462470697176177E-3</v>
      </c>
      <c r="C24" s="12">
        <f>' Data vše'!C24/' Data vše'!$Q24</f>
        <v>4.5960406533657461E-3</v>
      </c>
      <c r="D24" s="12">
        <f>' Data vše'!D24/' Data vše'!$Q24</f>
        <v>0.29795054682888283</v>
      </c>
      <c r="E24" s="12">
        <f>' Data vše'!E24/' Data vše'!$Q24</f>
        <v>9.4674288386934944E-4</v>
      </c>
      <c r="F24" s="12">
        <f>' Data vše'!F24/' Data vše'!$Q24</f>
        <v>2.2716171386865169E-2</v>
      </c>
      <c r="G24" s="12">
        <f>' Data vše'!G24/' Data vše'!$Q24</f>
        <v>0.39284549042978734</v>
      </c>
      <c r="H24" s="12">
        <f>' Data vše'!H24/' Data vše'!$Q24</f>
        <v>9.8257578186440458E-3</v>
      </c>
      <c r="I24" s="12">
        <f>' Data vše'!I24/' Data vše'!$Q24</f>
        <v>3.0365552137809552E-2</v>
      </c>
      <c r="J24" s="12">
        <f>' Data vše'!J24/' Data vše'!$Q24</f>
        <v>4.3729337147965348E-2</v>
      </c>
      <c r="K24" s="12">
        <f>' Data vše'!K24/' Data vše'!$Q24</f>
        <v>0.15114693562714171</v>
      </c>
      <c r="L24" s="12">
        <f>' Data vše'!L24/' Data vše'!$Q24</f>
        <v>7.0967997450206415E-3</v>
      </c>
      <c r="M24" s="12">
        <f>' Data vše'!M24/' Data vše'!$Q24</f>
        <v>3.6832447254917123E-3</v>
      </c>
      <c r="N24" s="12">
        <f>' Data vše'!N24/' Data vše'!$Q24</f>
        <v>3.2238292543551116E-2</v>
      </c>
      <c r="O24" s="12">
        <f>' Data vše'!O24/' Data vše'!$Q24</f>
        <v>8.1284100188782791E-4</v>
      </c>
      <c r="P24" s="12">
        <f>' Data vše'!P24/' Data vše'!$Q24</f>
        <v>3.6734378270930658E-2</v>
      </c>
      <c r="AJ24" s="22"/>
      <c r="AL24" s="23"/>
    </row>
    <row r="25" spans="1:54" x14ac:dyDescent="0.35">
      <c r="A25" s="1">
        <f>' Data vše'!A25</f>
        <v>38349</v>
      </c>
      <c r="B25" s="12">
        <f>' Data vše'!B25/' Data vše'!$Q25</f>
        <v>1.9476623436562514E-3</v>
      </c>
      <c r="C25" s="12">
        <f>' Data vše'!C25/' Data vše'!$Q25</f>
        <v>4.5359302164582086E-3</v>
      </c>
      <c r="D25" s="12">
        <f>' Data vše'!D25/' Data vše'!$Q25</f>
        <v>0.29971661974431163</v>
      </c>
      <c r="E25" s="12">
        <f>' Data vše'!E25/' Data vše'!$Q25</f>
        <v>9.193704712235196E-4</v>
      </c>
      <c r="F25" s="12">
        <f>' Data vše'!F25/' Data vše'!$Q25</f>
        <v>2.3135644067014353E-2</v>
      </c>
      <c r="G25" s="12">
        <f>' Data vše'!G25/' Data vše'!$Q25</f>
        <v>0.4094798541560899</v>
      </c>
      <c r="H25" s="12">
        <f>' Data vše'!H25/' Data vše'!$Q25</f>
        <v>9.8435408686020215E-3</v>
      </c>
      <c r="I25" s="12">
        <f>' Data vše'!I25/' Data vše'!$Q25</f>
        <v>2.9154013015184381E-2</v>
      </c>
      <c r="J25" s="12">
        <f>' Data vše'!J25/' Data vše'!$Q25</f>
        <v>4.0051691512438273E-2</v>
      </c>
      <c r="K25" s="12">
        <f>' Data vše'!K25/' Data vše'!$Q25</f>
        <v>0.14282180274149628</v>
      </c>
      <c r="L25" s="12">
        <f>' Data vše'!L25/' Data vše'!$Q25</f>
        <v>5.6196058522176582E-3</v>
      </c>
      <c r="M25" s="12">
        <f>' Data vše'!M25/' Data vše'!$Q25</f>
        <v>3.2159505238380948E-3</v>
      </c>
      <c r="N25" s="12">
        <f>' Data vše'!N25/' Data vše'!$Q25</f>
        <v>2.8781095675451146E-2</v>
      </c>
      <c r="O25" s="12">
        <f>' Data vše'!O25/' Data vše'!$Q25</f>
        <v>7.7721881201827661E-4</v>
      </c>
      <c r="P25" s="12">
        <f>' Data vše'!P25/' Data vše'!$Q25</f>
        <v>3.2774265011307521E-2</v>
      </c>
      <c r="AJ25" s="22"/>
      <c r="AL25" s="23"/>
    </row>
    <row r="26" spans="1:54" x14ac:dyDescent="0.35">
      <c r="A26" s="1">
        <f>' Data vše'!A26</f>
        <v>38439</v>
      </c>
      <c r="B26" s="12">
        <f>' Data vše'!B26/' Data vše'!$Q26</f>
        <v>1.8743431472682327E-3</v>
      </c>
      <c r="C26" s="12">
        <f>' Data vše'!C26/' Data vše'!$Q26</f>
        <v>4.4351436564678713E-3</v>
      </c>
      <c r="D26" s="12">
        <f>' Data vše'!D26/' Data vše'!$Q26</f>
        <v>0.30231693236822238</v>
      </c>
      <c r="E26" s="12">
        <f>' Data vše'!E26/' Data vše'!$Q26</f>
        <v>8.751868792279112E-4</v>
      </c>
      <c r="F26" s="12">
        <f>' Data vše'!F26/' Data vše'!$Q26</f>
        <v>2.2307088828692808E-2</v>
      </c>
      <c r="G26" s="12">
        <f>' Data vše'!G26/' Data vše'!$Q26</f>
        <v>0.41628180647453261</v>
      </c>
      <c r="H26" s="12">
        <f>' Data vše'!H26/' Data vše'!$Q26</f>
        <v>9.8934973429844423E-3</v>
      </c>
      <c r="I26" s="12">
        <f>' Data vše'!I26/' Data vše'!$Q26</f>
        <v>2.9641635951862873E-2</v>
      </c>
      <c r="J26" s="12">
        <f>' Data vše'!J26/' Data vše'!$Q26</f>
        <v>3.7991991947540597E-2</v>
      </c>
      <c r="K26" s="12">
        <f>' Data vše'!K26/' Data vše'!$Q26</f>
        <v>0.13886051778498157</v>
      </c>
      <c r="L26" s="12">
        <f>' Data vše'!L26/' Data vše'!$Q26</f>
        <v>4.956925263111151E-3</v>
      </c>
      <c r="M26" s="12">
        <f>' Data vše'!M26/' Data vše'!$Q26</f>
        <v>3.1362405080154537E-3</v>
      </c>
      <c r="N26" s="12">
        <f>' Data vše'!N26/' Data vše'!$Q26</f>
        <v>2.6625664253889309E-2</v>
      </c>
      <c r="O26" s="12">
        <f>' Data vše'!O26/' Data vše'!$Q26</f>
        <v>8.030255932027769E-4</v>
      </c>
      <c r="P26" s="12">
        <f>' Data vše'!P26/' Data vše'!$Q26</f>
        <v>3.0564930355107538E-2</v>
      </c>
      <c r="AJ26" s="22"/>
      <c r="AL26" s="23"/>
    </row>
    <row r="27" spans="1:54" x14ac:dyDescent="0.35">
      <c r="A27" s="1">
        <f>' Data vše'!A27</f>
        <v>38531</v>
      </c>
      <c r="B27" s="12">
        <f>' Data vše'!B27/' Data vše'!$Q27</f>
        <v>1.9642915482374467E-3</v>
      </c>
      <c r="C27" s="12">
        <f>' Data vše'!C27/' Data vše'!$Q27</f>
        <v>4.6493678329902971E-3</v>
      </c>
      <c r="D27" s="12">
        <f>' Data vše'!D27/' Data vše'!$Q27</f>
        <v>0.31062963507465124</v>
      </c>
      <c r="E27" s="12">
        <f>' Data vše'!E27/' Data vše'!$Q27</f>
        <v>8.5554902152961548E-4</v>
      </c>
      <c r="F27" s="12">
        <f>' Data vše'!F27/' Data vše'!$Q27</f>
        <v>2.1088568721617827E-2</v>
      </c>
      <c r="G27" s="12">
        <f>' Data vše'!G27/' Data vše'!$Q27</f>
        <v>0.39832443072298995</v>
      </c>
      <c r="H27" s="12">
        <f>' Data vše'!H27/' Data vše'!$Q27</f>
        <v>1.0070567480152896E-2</v>
      </c>
      <c r="I27" s="12">
        <f>' Data vše'!I27/' Data vše'!$Q27</f>
        <v>3.1234685876702931E-2</v>
      </c>
      <c r="J27" s="12">
        <f>' Data vše'!J27/' Data vše'!$Q27</f>
        <v>3.7113267339671338E-2</v>
      </c>
      <c r="K27" s="12">
        <f>' Data vše'!K27/' Data vše'!$Q27</f>
        <v>0.14357501061779215</v>
      </c>
      <c r="L27" s="12">
        <f>' Data vše'!L27/' Data vše'!$Q27</f>
        <v>5.229262635172662E-3</v>
      </c>
      <c r="M27" s="12">
        <f>' Data vše'!M27/' Data vše'!$Q27</f>
        <v>3.7570649155477145E-3</v>
      </c>
      <c r="N27" s="12">
        <f>' Data vše'!N27/' Data vše'!$Q27</f>
        <v>3.0609869646182494E-2</v>
      </c>
      <c r="O27" s="12">
        <f>' Data vše'!O27/' Data vše'!$Q27</f>
        <v>8.9842856676140999E-4</v>
      </c>
      <c r="P27" s="12">
        <f>' Data vše'!P27/' Data vše'!$Q27</f>
        <v>3.5265363128491621E-2</v>
      </c>
      <c r="AJ27" s="22"/>
      <c r="AL27" s="23"/>
    </row>
    <row r="28" spans="1:54" x14ac:dyDescent="0.35">
      <c r="A28" s="1">
        <f>' Data vše'!A28</f>
        <v>38623</v>
      </c>
      <c r="B28" s="12">
        <f>' Data vše'!B28/' Data vše'!$Q28</f>
        <v>1.8812227351826395E-3</v>
      </c>
      <c r="C28" s="12">
        <f>' Data vše'!C28/' Data vše'!$Q28</f>
        <v>4.5193048812465731E-3</v>
      </c>
      <c r="D28" s="12">
        <f>' Data vše'!D28/' Data vše'!$Q28</f>
        <v>0.29605717963591288</v>
      </c>
      <c r="E28" s="12">
        <f>' Data vše'!E28/' Data vše'!$Q28</f>
        <v>9.0386097624931461E-4</v>
      </c>
      <c r="F28" s="12">
        <f>' Data vše'!F28/' Data vše'!$Q28</f>
        <v>2.2777296601482731E-2</v>
      </c>
      <c r="G28" s="12">
        <f>' Data vše'!G28/' Data vše'!$Q28</f>
        <v>0.39493162440702745</v>
      </c>
      <c r="H28" s="12">
        <f>' Data vše'!H28/' Data vše'!$Q28</f>
        <v>9.9245921699814849E-3</v>
      </c>
      <c r="I28" s="12">
        <f>' Data vše'!I28/' Data vše'!$Q28</f>
        <v>2.9521490039650693E-2</v>
      </c>
      <c r="J28" s="12">
        <f>' Data vše'!J28/' Data vše'!$Q28</f>
        <v>4.2539074605280933E-2</v>
      </c>
      <c r="K28" s="12">
        <f>' Data vše'!K28/' Data vše'!$Q28</f>
        <v>0.15279223513893633</v>
      </c>
      <c r="L28" s="12">
        <f>' Data vše'!L28/' Data vše'!$Q28</f>
        <v>7.1951306724725664E-3</v>
      </c>
      <c r="M28" s="12">
        <f>' Data vše'!M28/' Data vše'!$Q28</f>
        <v>4.257085872752267E-3</v>
      </c>
      <c r="N28" s="12">
        <f>' Data vše'!N28/' Data vše'!$Q28</f>
        <v>3.1843717470937394E-2</v>
      </c>
      <c r="O28" s="12">
        <f>' Data vše'!O28/' Data vše'!$Q28</f>
        <v>8.5618479288671349E-4</v>
      </c>
      <c r="P28" s="12">
        <f>' Data vše'!P28/' Data vše'!$Q28</f>
        <v>3.6956988136576371E-2</v>
      </c>
      <c r="AJ28" s="22"/>
      <c r="AL28" s="23"/>
    </row>
    <row r="29" spans="1:54" x14ac:dyDescent="0.35">
      <c r="A29" s="1">
        <f>' Data vše'!A29</f>
        <v>38714</v>
      </c>
      <c r="B29" s="12">
        <f>' Data vše'!B29/' Data vše'!$Q29</f>
        <v>1.8024513338139869E-3</v>
      </c>
      <c r="C29" s="12">
        <f>' Data vše'!C29/' Data vše'!$Q29</f>
        <v>4.566863107739569E-3</v>
      </c>
      <c r="D29" s="12">
        <f>' Data vše'!D29/' Data vše'!$Q29</f>
        <v>0.30024333093006489</v>
      </c>
      <c r="E29" s="12">
        <f>' Data vše'!E29/' Data vše'!$Q29</f>
        <v>8.8555217704774144E-4</v>
      </c>
      <c r="F29" s="12">
        <f>' Data vše'!F29/' Data vše'!$Q29</f>
        <v>2.3026315789473683E-2</v>
      </c>
      <c r="G29" s="12">
        <f>' Data vše'!G29/' Data vše'!$Q29</f>
        <v>0.40985000470204697</v>
      </c>
      <c r="H29" s="12">
        <f>' Data vše'!H29/' Data vše'!$Q29</f>
        <v>9.6098084699539205E-3</v>
      </c>
      <c r="I29" s="12">
        <f>' Data vše'!I29/' Data vše'!$Q29</f>
        <v>2.8849017272185824E-2</v>
      </c>
      <c r="J29" s="12">
        <f>' Data vše'!J29/' Data vše'!$Q29</f>
        <v>3.9058336729256134E-2</v>
      </c>
      <c r="K29" s="12">
        <f>' Data vše'!K29/' Data vše'!$Q29</f>
        <v>0.1429990439171186</v>
      </c>
      <c r="L29" s="12">
        <f>' Data vše'!L29/' Data vše'!$Q29</f>
        <v>5.6032726246826115E-3</v>
      </c>
      <c r="M29" s="12">
        <f>' Data vše'!M29/' Data vše'!$Q29</f>
        <v>3.8419642017491614E-3</v>
      </c>
      <c r="N29" s="12">
        <f>' Data vše'!N29/' Data vše'!$Q29</f>
        <v>2.8866649948277482E-2</v>
      </c>
      <c r="O29" s="12">
        <f>' Data vše'!O29/' Data vše'!$Q29</f>
        <v>7.973887965894486E-4</v>
      </c>
      <c r="P29" s="12">
        <f>' Data vše'!P29/' Data vše'!$Q29</f>
        <v>3.3506002946616091E-2</v>
      </c>
      <c r="AJ29" s="22"/>
      <c r="AL29" s="23"/>
    </row>
    <row r="30" spans="1:54" x14ac:dyDescent="0.35">
      <c r="A30" s="1">
        <f>' Data vše'!A30</f>
        <v>38804</v>
      </c>
      <c r="B30" s="12">
        <f>' Data vše'!B30/' Data vše'!$Q30</f>
        <v>1.7891867844952686E-3</v>
      </c>
      <c r="C30" s="12">
        <f>' Data vše'!C30/' Data vše'!$Q30</f>
        <v>4.4778236028898957E-3</v>
      </c>
      <c r="D30" s="12">
        <f>' Data vše'!D30/' Data vše'!$Q30</f>
        <v>0.3048591671053833</v>
      </c>
      <c r="E30" s="12">
        <f>' Data vše'!E30/' Data vše'!$Q30</f>
        <v>8.8779409393522019E-4</v>
      </c>
      <c r="F30" s="12">
        <f>' Data vše'!F30/' Data vše'!$Q30</f>
        <v>2.2793190599872951E-2</v>
      </c>
      <c r="G30" s="12">
        <f>' Data vše'!G30/' Data vše'!$Q30</f>
        <v>0.41504859555636714</v>
      </c>
      <c r="H30" s="12">
        <f>' Data vše'!H30/' Data vše'!$Q30</f>
        <v>9.4082862077205058E-3</v>
      </c>
      <c r="I30" s="12">
        <f>' Data vše'!I30/' Data vše'!$Q30</f>
        <v>2.8801827651386377E-2</v>
      </c>
      <c r="J30" s="12">
        <f>' Data vše'!J30/' Data vše'!$Q30</f>
        <v>3.7370886181688906E-2</v>
      </c>
      <c r="K30" s="12">
        <f>' Data vše'!K30/' Data vše'!$Q30</f>
        <v>0.13859495414358952</v>
      </c>
      <c r="L30" s="12">
        <f>' Data vše'!L30/' Data vše'!$Q30</f>
        <v>4.9770863646871645E-3</v>
      </c>
      <c r="M30" s="12">
        <f>' Data vše'!M30/' Data vše'!$Q30</f>
        <v>3.6871623419891639E-3</v>
      </c>
      <c r="N30" s="12">
        <f>' Data vše'!N30/' Data vše'!$Q30</f>
        <v>2.6515320761754529E-2</v>
      </c>
      <c r="O30" s="12">
        <f>' Data vše'!O30/' Data vše'!$Q30</f>
        <v>7.8871860424004243E-4</v>
      </c>
      <c r="P30" s="12">
        <f>' Data vše'!P30/' Data vše'!$Q30</f>
        <v>3.0991201707983737E-2</v>
      </c>
      <c r="AJ30" s="22"/>
      <c r="AL30" s="23"/>
    </row>
    <row r="31" spans="1:54" x14ac:dyDescent="0.35">
      <c r="A31" s="1">
        <f>' Data vše'!A31</f>
        <v>38896</v>
      </c>
      <c r="B31" s="12">
        <f>' Data vše'!B31/' Data vše'!$Q31</f>
        <v>1.8909081235895775E-3</v>
      </c>
      <c r="C31" s="12">
        <f>' Data vše'!C31/' Data vše'!$Q31</f>
        <v>4.9256715716483488E-3</v>
      </c>
      <c r="D31" s="12">
        <f>' Data vše'!D31/' Data vše'!$Q31</f>
        <v>0.31521416252499412</v>
      </c>
      <c r="E31" s="12">
        <f>' Data vše'!E31/' Data vše'!$Q31</f>
        <v>8.6897536277504624E-4</v>
      </c>
      <c r="F31" s="12">
        <f>' Data vše'!F31/' Data vše'!$Q31</f>
        <v>2.1496056359259243E-2</v>
      </c>
      <c r="G31" s="12">
        <f>' Data vše'!G31/' Data vše'!$Q31</f>
        <v>0.3932623374550549</v>
      </c>
      <c r="H31" s="12">
        <f>' Data vše'!H31/' Data vše'!$Q31</f>
        <v>9.8136579872579836E-3</v>
      </c>
      <c r="I31" s="12">
        <f>' Data vše'!I31/' Data vše'!$Q31</f>
        <v>3.0986065359361215E-2</v>
      </c>
      <c r="J31" s="12">
        <f>' Data vše'!J31/' Data vše'!$Q31</f>
        <v>3.7241801261787694E-2</v>
      </c>
      <c r="K31" s="12">
        <f>' Data vše'!K31/' Data vše'!$Q31</f>
        <v>0.14277353881349394</v>
      </c>
      <c r="L31" s="12">
        <f>' Data vše'!L31/' Data vše'!$Q31</f>
        <v>5.1185308996111777E-3</v>
      </c>
      <c r="M31" s="12">
        <f>' Data vše'!M31/' Data vše'!$Q31</f>
        <v>4.513351629107128E-3</v>
      </c>
      <c r="N31" s="12">
        <f>' Data vše'!N31/' Data vše'!$Q31</f>
        <v>3.1006016324322885E-2</v>
      </c>
      <c r="O31" s="12">
        <f>' Data vše'!O31/' Data vše'!$Q31</f>
        <v>8.8892632773671825E-4</v>
      </c>
      <c r="P31" s="12">
        <f>' Data vše'!P31/' Data vše'!$Q31</f>
        <v>3.640829428116673E-2</v>
      </c>
      <c r="AJ31" s="22"/>
      <c r="AL31" s="23"/>
    </row>
    <row r="32" spans="1:54" x14ac:dyDescent="0.35">
      <c r="A32" s="1">
        <f>' Data vše'!A32</f>
        <v>38988</v>
      </c>
      <c r="B32" s="12">
        <f>' Data vše'!B32/' Data vše'!$Q32</f>
        <v>1.7459960984803448E-3</v>
      </c>
      <c r="C32" s="12">
        <f>' Data vše'!C32/' Data vše'!$Q32</f>
        <v>4.8438731609795191E-3</v>
      </c>
      <c r="D32" s="12">
        <f>' Data vše'!D32/' Data vše'!$Q32</f>
        <v>0.30097405885746242</v>
      </c>
      <c r="E32" s="12">
        <f>' Data vše'!E32/' Data vše'!$Q32</f>
        <v>8.5208132422685183E-4</v>
      </c>
      <c r="F32" s="12">
        <f>' Data vše'!F32/' Data vše'!$Q32</f>
        <v>2.2953353501459769E-2</v>
      </c>
      <c r="G32" s="12">
        <f>' Data vše'!G32/' Data vše'!$Q32</f>
        <v>0.38806029301029105</v>
      </c>
      <c r="H32" s="12">
        <f>' Data vše'!H32/' Data vše'!$Q32</f>
        <v>9.4741755507703959E-3</v>
      </c>
      <c r="I32" s="12">
        <f>' Data vše'!I32/' Data vše'!$Q32</f>
        <v>2.8981773826351552E-2</v>
      </c>
      <c r="J32" s="12">
        <f>' Data vše'!J32/' Data vše'!$Q32</f>
        <v>4.3977964780638597E-2</v>
      </c>
      <c r="K32" s="12">
        <f>' Data vše'!K32/' Data vše'!$Q32</f>
        <v>0.15213504718372811</v>
      </c>
      <c r="L32" s="12">
        <f>' Data vše'!L32/' Data vše'!$Q32</f>
        <v>7.2129674888040474E-3</v>
      </c>
      <c r="M32" s="12">
        <f>' Data vše'!M32/' Data vše'!$Q32</f>
        <v>4.9297418215605198E-3</v>
      </c>
      <c r="N32" s="12">
        <f>' Data vše'!N32/' Data vše'!$Q32</f>
        <v>3.292732869202214E-2</v>
      </c>
      <c r="O32" s="12">
        <f>' Data vše'!O32/' Data vše'!$Q32</f>
        <v>9.3134470322469849E-4</v>
      </c>
      <c r="P32" s="12">
        <f>' Data vše'!P32/' Data vše'!$Q32</f>
        <v>3.8788415216807356E-2</v>
      </c>
      <c r="AJ32" s="22"/>
      <c r="AL32" s="23"/>
    </row>
    <row r="33" spans="1:38" x14ac:dyDescent="0.35">
      <c r="A33" s="1">
        <f>' Data vše'!A33</f>
        <v>39079</v>
      </c>
      <c r="B33" s="12">
        <f>' Data vše'!B33/' Data vše'!$Q33</f>
        <v>1.7523325418854296E-3</v>
      </c>
      <c r="C33" s="12">
        <f>' Data vše'!C33/' Data vše'!$Q33</f>
        <v>4.9983836627317214E-3</v>
      </c>
      <c r="D33" s="12">
        <f>' Data vše'!D33/' Data vše'!$Q33</f>
        <v>0.30741843070371982</v>
      </c>
      <c r="E33" s="12">
        <f>' Data vše'!E33/' Data vše'!$Q33</f>
        <v>9.0737830095085216E-4</v>
      </c>
      <c r="F33" s="12">
        <f>' Data vše'!F33/' Data vše'!$Q33</f>
        <v>2.2704522400205106E-2</v>
      </c>
      <c r="G33" s="12">
        <f>' Data vše'!G33/' Data vše'!$Q33</f>
        <v>0.40055289881728701</v>
      </c>
      <c r="H33" s="12">
        <f>' Data vše'!H33/' Data vše'!$Q33</f>
        <v>9.3680678638709599E-3</v>
      </c>
      <c r="I33" s="12">
        <f>' Data vše'!I33/' Data vše'!$Q33</f>
        <v>2.8579072333879543E-2</v>
      </c>
      <c r="J33" s="12">
        <f>' Data vše'!J33/' Data vše'!$Q33</f>
        <v>4.0279124725501346E-2</v>
      </c>
      <c r="K33" s="12">
        <f>' Data vše'!K33/' Data vše'!$Q33</f>
        <v>0.14311384587945469</v>
      </c>
      <c r="L33" s="12">
        <f>' Data vše'!L33/' Data vše'!$Q33</f>
        <v>5.5869533714565985E-3</v>
      </c>
      <c r="M33" s="12">
        <f>' Data vše'!M33/' Data vše'!$Q33</f>
        <v>4.2448360811066892E-3</v>
      </c>
      <c r="N33" s="12">
        <f>' Data vše'!N33/' Data vše'!$Q33</f>
        <v>2.9551104125561539E-2</v>
      </c>
      <c r="O33" s="12">
        <f>' Data vše'!O33/' Data vše'!$Q33</f>
        <v>9.430491923887235E-4</v>
      </c>
      <c r="P33" s="12">
        <f>' Data vše'!P33/' Data vše'!$Q33</f>
        <v>3.4738989399056952E-2</v>
      </c>
      <c r="AJ33" s="22"/>
      <c r="AL33" s="23"/>
    </row>
    <row r="34" spans="1:38" x14ac:dyDescent="0.35">
      <c r="A34" s="1">
        <f>' Data vše'!A34</f>
        <v>39169</v>
      </c>
      <c r="B34" s="12">
        <f>' Data vše'!B34/' Data vše'!$Q34</f>
        <v>1.739942482008205E-3</v>
      </c>
      <c r="C34" s="12">
        <f>' Data vše'!C34/' Data vše'!$Q34</f>
        <v>4.9852023583305842E-3</v>
      </c>
      <c r="D34" s="12">
        <f>' Data vše'!D34/' Data vše'!$Q34</f>
        <v>0.31490868205745293</v>
      </c>
      <c r="E34" s="12">
        <f>' Data vše'!E34/' Data vše'!$Q34</f>
        <v>9.2920826809516949E-4</v>
      </c>
      <c r="F34" s="12">
        <f>' Data vše'!F34/' Data vše'!$Q34</f>
        <v>2.1801548990182915E-2</v>
      </c>
      <c r="G34" s="12">
        <f>' Data vše'!G34/' Data vše'!$Q34</f>
        <v>0.40068157426464779</v>
      </c>
      <c r="H34" s="12">
        <f>' Data vše'!H34/' Data vše'!$Q34</f>
        <v>9.2944057016219328E-3</v>
      </c>
      <c r="I34" s="12">
        <f>' Data vše'!I34/' Data vše'!$Q34</f>
        <v>2.8961098695856197E-2</v>
      </c>
      <c r="J34" s="12">
        <f>' Data vše'!J34/' Data vše'!$Q34</f>
        <v>3.8181167736030516E-2</v>
      </c>
      <c r="K34" s="12">
        <f>' Data vše'!K34/' Data vše'!$Q34</f>
        <v>0.14018965140751821</v>
      </c>
      <c r="L34" s="12">
        <f>' Data vše'!L34/' Data vše'!$Q34</f>
        <v>5.0316627717353433E-3</v>
      </c>
      <c r="M34" s="12">
        <f>' Data vše'!M34/' Data vše'!$Q34</f>
        <v>4.0559940902354149E-3</v>
      </c>
      <c r="N34" s="12">
        <f>' Data vše'!N34/' Data vše'!$Q34</f>
        <v>2.825257739143363E-2</v>
      </c>
      <c r="O34" s="12">
        <f>' Data vše'!O34/' Data vše'!$Q34</f>
        <v>9.8728378485111751E-4</v>
      </c>
      <c r="P34" s="12">
        <f>' Data vše'!P34/' Data vše'!$Q34</f>
        <v>3.3295855266520159E-2</v>
      </c>
      <c r="AJ34" s="22"/>
      <c r="AL34" s="23"/>
    </row>
    <row r="35" spans="1:38" x14ac:dyDescent="0.35">
      <c r="A35" s="1">
        <f>' Data vše'!A35</f>
        <v>39261</v>
      </c>
      <c r="B35" s="12">
        <f>' Data vše'!B35/' Data vše'!$Q35</f>
        <v>1.8258264089473584E-3</v>
      </c>
      <c r="C35" s="12">
        <f>' Data vše'!C35/' Data vše'!$Q35</f>
        <v>5.0756356006483438E-3</v>
      </c>
      <c r="D35" s="12">
        <f>' Data vše'!D35/' Data vše'!$Q35</f>
        <v>0.32258064516129031</v>
      </c>
      <c r="E35" s="12">
        <f>' Data vše'!E35/' Data vše'!$Q35</f>
        <v>9.4123104390343888E-4</v>
      </c>
      <c r="F35" s="12">
        <f>' Data vše'!F35/' Data vše'!$Q35</f>
        <v>2.018387717069724E-2</v>
      </c>
      <c r="G35" s="12">
        <f>' Data vše'!G35/' Data vše'!$Q35</f>
        <v>0.38427847493601519</v>
      </c>
      <c r="H35" s="12">
        <f>' Data vše'!H35/' Data vše'!$Q35</f>
        <v>9.595702161055689E-3</v>
      </c>
      <c r="I35" s="12">
        <f>' Data vše'!I35/' Data vše'!$Q35</f>
        <v>3.0467298289332805E-2</v>
      </c>
      <c r="J35" s="12">
        <f>' Data vše'!J35/' Data vše'!$Q35</f>
        <v>3.6939947301849289E-2</v>
      </c>
      <c r="K35" s="12">
        <f>' Data vše'!K35/' Data vše'!$Q35</f>
        <v>0.14432389135658633</v>
      </c>
      <c r="L35" s="12">
        <f>' Data vše'!L35/' Data vše'!$Q35</f>
        <v>4.7978510805278445E-3</v>
      </c>
      <c r="M35" s="12">
        <f>' Data vše'!M35/' Data vše'!$Q35</f>
        <v>4.9192132495125282E-3</v>
      </c>
      <c r="N35" s="12">
        <f>' Data vše'!N35/' Data vše'!$Q35</f>
        <v>3.2934995725354715E-2</v>
      </c>
      <c r="O35" s="12">
        <f>' Data vše'!O35/' Data vše'!$Q35</f>
        <v>1.1354105142789333E-3</v>
      </c>
      <c r="P35" s="12">
        <f>' Data vše'!P35/' Data vše'!$Q35</f>
        <v>3.8989619489146178E-2</v>
      </c>
      <c r="AJ35" s="22"/>
      <c r="AL35" s="23"/>
    </row>
    <row r="36" spans="1:38" x14ac:dyDescent="0.35">
      <c r="A36" s="1">
        <f>' Data vše'!A36</f>
        <v>39353</v>
      </c>
      <c r="B36" s="12">
        <f>' Data vše'!B36/' Data vše'!$Q36</f>
        <v>1.7425707850884163E-3</v>
      </c>
      <c r="C36" s="12">
        <f>' Data vše'!C36/' Data vše'!$Q36</f>
        <v>5.00304127920039E-3</v>
      </c>
      <c r="D36" s="12">
        <f>' Data vše'!D36/' Data vše'!$Q36</f>
        <v>0.3049416677169583</v>
      </c>
      <c r="E36" s="12">
        <f>' Data vše'!E36/' Data vše'!$Q36</f>
        <v>8.4662637200050414E-4</v>
      </c>
      <c r="F36" s="12">
        <f>' Data vše'!F36/' Data vše'!$Q36</f>
        <v>2.1173878973527172E-2</v>
      </c>
      <c r="G36" s="12">
        <f>' Data vše'!G36/' Data vše'!$Q36</f>
        <v>0.37799264613209566</v>
      </c>
      <c r="H36" s="12">
        <f>' Data vše'!H36/' Data vše'!$Q36</f>
        <v>9.2827512891187954E-3</v>
      </c>
      <c r="I36" s="12">
        <f>' Data vše'!I36/' Data vše'!$Q36</f>
        <v>2.8982568812366771E-2</v>
      </c>
      <c r="J36" s="12">
        <f>' Data vše'!J36/' Data vše'!$Q36</f>
        <v>4.4386236978667205E-2</v>
      </c>
      <c r="K36" s="12">
        <f>' Data vše'!K36/' Data vše'!$Q36</f>
        <v>0.15507510041701145</v>
      </c>
      <c r="L36" s="12">
        <f>' Data vše'!L36/' Data vše'!$Q36</f>
        <v>6.5401202264246065E-3</v>
      </c>
      <c r="M36" s="12">
        <f>' Data vše'!M36/' Data vše'!$Q36</f>
        <v>6.0003616656346412E-3</v>
      </c>
      <c r="N36" s="12">
        <f>' Data vše'!N36/' Data vše'!$Q36</f>
        <v>3.6887154842209668E-2</v>
      </c>
      <c r="O36" s="12">
        <f>' Data vše'!O36/' Data vše'!$Q36</f>
        <v>1.1452745096964749E-3</v>
      </c>
      <c r="P36" s="12">
        <f>' Data vše'!P36/' Data vše'!$Q36</f>
        <v>4.4032791017540783E-2</v>
      </c>
      <c r="AJ36" s="22"/>
      <c r="AL36" s="23"/>
    </row>
    <row r="37" spans="1:38" x14ac:dyDescent="0.35">
      <c r="A37" s="1">
        <f>' Data vše'!A37</f>
        <v>39444</v>
      </c>
      <c r="B37" s="12">
        <f>' Data vše'!B37/' Data vše'!$Q37</f>
        <v>1.6346082899613484E-3</v>
      </c>
      <c r="C37" s="12">
        <f>' Data vše'!C37/' Data vše'!$Q37</f>
        <v>5.2245032323243786E-3</v>
      </c>
      <c r="D37" s="12">
        <f>' Data vše'!D37/' Data vše'!$Q37</f>
        <v>0.31111476879941424</v>
      </c>
      <c r="E37" s="12">
        <f>' Data vše'!E37/' Data vše'!$Q37</f>
        <v>8.5987206919841764E-4</v>
      </c>
      <c r="F37" s="12">
        <f>' Data vše'!F37/' Data vše'!$Q37</f>
        <v>2.0940580853515259E-2</v>
      </c>
      <c r="G37" s="12">
        <f>' Data vše'!G37/' Data vše'!$Q37</f>
        <v>0.39682954100426249</v>
      </c>
      <c r="H37" s="12">
        <f>' Data vše'!H37/' Data vše'!$Q37</f>
        <v>9.240077416864844E-3</v>
      </c>
      <c r="I37" s="12">
        <f>' Data vše'!I37/' Data vše'!$Q37</f>
        <v>2.8713483815675213E-2</v>
      </c>
      <c r="J37" s="12">
        <f>' Data vše'!J37/' Data vše'!$Q37</f>
        <v>3.2905005420315686E-2</v>
      </c>
      <c r="K37" s="12">
        <f>' Data vše'!K37/' Data vše'!$Q37</f>
        <v>0.14742691087411813</v>
      </c>
      <c r="L37" s="12">
        <f>' Data vše'!L37/' Data vše'!$Q37</f>
        <v>5.4373428534130958E-3</v>
      </c>
      <c r="M37" s="12">
        <f>' Data vše'!M37/' Data vše'!$Q37</f>
        <v>5.0882858748275998E-3</v>
      </c>
      <c r="N37" s="12">
        <f>' Data vše'!N37/' Data vše'!$Q37</f>
        <v>3.3515145667436672E-2</v>
      </c>
      <c r="O37" s="12">
        <f>' Data vše'!O37/' Data vše'!$Q37</f>
        <v>1.0698738286726186E-3</v>
      </c>
      <c r="P37" s="12">
        <f>' Data vše'!P37/' Data vše'!$Q37</f>
        <v>3.9673305370936891E-2</v>
      </c>
      <c r="AJ37" s="22"/>
      <c r="AL37" s="23"/>
    </row>
    <row r="38" spans="1:38" x14ac:dyDescent="0.35">
      <c r="A38" s="1">
        <f>' Data vše'!A38</f>
        <v>39535</v>
      </c>
      <c r="B38" s="12">
        <f>' Data vše'!B38/' Data vše'!$Q38</f>
        <v>1.6711418775665558E-3</v>
      </c>
      <c r="C38" s="12">
        <f>' Data vše'!C38/' Data vše'!$Q38</f>
        <v>5.3315967730904528E-3</v>
      </c>
      <c r="D38" s="12">
        <f>' Data vše'!D38/' Data vše'!$Q38</f>
        <v>0.31341938821934184</v>
      </c>
      <c r="E38" s="12">
        <f>' Data vše'!E38/' Data vše'!$Q38</f>
        <v>8.801743696791824E-4</v>
      </c>
      <c r="F38" s="12">
        <f>' Data vše'!F38/' Data vše'!$Q38</f>
        <v>2.0321323116174097E-2</v>
      </c>
      <c r="G38" s="12">
        <f>' Data vše'!G38/' Data vše'!$Q38</f>
        <v>0.38992319289199723</v>
      </c>
      <c r="H38" s="12">
        <f>' Data vše'!H38/' Data vše'!$Q38</f>
        <v>9.200201012795237E-3</v>
      </c>
      <c r="I38" s="12">
        <f>' Data vše'!I38/' Data vše'!$Q38</f>
        <v>2.9212273674757729E-2</v>
      </c>
      <c r="J38" s="12">
        <f>' Data vše'!J38/' Data vše'!$Q38</f>
        <v>3.8778222820899384E-2</v>
      </c>
      <c r="K38" s="12">
        <f>' Data vše'!K38/' Data vše'!$Q38</f>
        <v>0.14683449450931765</v>
      </c>
      <c r="L38" s="12">
        <f>' Data vše'!L38/' Data vše'!$Q38</f>
        <v>4.9480072673856743E-3</v>
      </c>
      <c r="M38" s="12">
        <f>' Data vše'!M38/' Data vše'!$Q38</f>
        <v>5.3226760869112717E-3</v>
      </c>
      <c r="N38" s="12">
        <f>' Data vše'!N38/' Data vše'!$Q38</f>
        <v>3.299464461473043E-2</v>
      </c>
      <c r="O38" s="12">
        <f>' Data vše'!O38/' Data vše'!$Q38</f>
        <v>1.1626627653532444E-3</v>
      </c>
      <c r="P38" s="12">
        <f>' Data vše'!P38/' Data vše'!$Q38</f>
        <v>3.9479983466994946E-2</v>
      </c>
      <c r="AJ38" s="22"/>
      <c r="AL38" s="23"/>
    </row>
    <row r="39" spans="1:38" x14ac:dyDescent="0.35">
      <c r="A39" s="1">
        <f>' Data vše'!A39</f>
        <v>39627</v>
      </c>
      <c r="B39" s="12">
        <f>' Data vše'!B39/' Data vše'!$Q39</f>
        <v>1.7624546797368069E-3</v>
      </c>
      <c r="C39" s="12">
        <f>' Data vše'!C39/' Data vše'!$Q39</f>
        <v>5.4854303746475087E-3</v>
      </c>
      <c r="D39" s="12">
        <f>' Data vše'!D39/' Data vše'!$Q39</f>
        <v>0.31508325500201423</v>
      </c>
      <c r="E39" s="12">
        <f>' Data vše'!E39/' Data vše'!$Q39</f>
        <v>8.1576473747817918E-4</v>
      </c>
      <c r="F39" s="12">
        <f>' Data vše'!F39/' Data vše'!$Q39</f>
        <v>1.9769705921847725E-2</v>
      </c>
      <c r="G39" s="12">
        <f>' Data vše'!G39/' Data vše'!$Q39</f>
        <v>0.37486236068215389</v>
      </c>
      <c r="H39" s="12">
        <f>' Data vše'!H39/' Data vše'!$Q39</f>
        <v>9.520612327111589E-3</v>
      </c>
      <c r="I39" s="12">
        <f>' Data vše'!I39/' Data vše'!$Q39</f>
        <v>3.0696924936215925E-2</v>
      </c>
      <c r="J39" s="12">
        <f>' Data vše'!J39/' Data vše'!$Q39</f>
        <v>3.9324560225594198E-2</v>
      </c>
      <c r="K39" s="12">
        <f>' Data vše'!K39/' Data vše'!$Q39</f>
        <v>0.15146031959178194</v>
      </c>
      <c r="L39" s="12">
        <f>' Data vše'!L39/' Data vše'!$Q39</f>
        <v>5.1698670605612998E-3</v>
      </c>
      <c r="M39" s="12">
        <f>' Data vše'!M39/' Data vše'!$Q39</f>
        <v>6.3951926950449843E-3</v>
      </c>
      <c r="N39" s="12">
        <f>' Data vše'!N39/' Data vše'!$Q39</f>
        <v>3.833758560494159E-2</v>
      </c>
      <c r="O39" s="12">
        <f>' Data vše'!O39/' Data vše'!$Q39</f>
        <v>1.315966160870149E-3</v>
      </c>
      <c r="P39" s="12">
        <f>' Data vše'!P39/' Data vše'!$Q39</f>
        <v>4.6048744460856723E-2</v>
      </c>
      <c r="AJ39" s="22"/>
      <c r="AL39" s="23"/>
    </row>
    <row r="40" spans="1:38" x14ac:dyDescent="0.35">
      <c r="A40" s="1">
        <f>' Data vše'!A40</f>
        <v>39719</v>
      </c>
      <c r="B40" s="12">
        <f>' Data vše'!B40/' Data vše'!$Q40</f>
        <v>1.605427297986381E-3</v>
      </c>
      <c r="C40" s="12">
        <f>' Data vše'!C40/' Data vše'!$Q40</f>
        <v>5.2963205513768524E-3</v>
      </c>
      <c r="D40" s="12">
        <f>' Data vše'!D40/' Data vše'!$Q40</f>
        <v>0.2935293332231258</v>
      </c>
      <c r="E40" s="12">
        <f>' Data vše'!E40/' Data vše'!$Q40</f>
        <v>7.7569160536371674E-4</v>
      </c>
      <c r="F40" s="12">
        <f>' Data vše'!F40/' Data vše'!$Q40</f>
        <v>2.173843933392252E-2</v>
      </c>
      <c r="G40" s="12">
        <f>' Data vše'!G40/' Data vše'!$Q40</f>
        <v>0.37053262037525669</v>
      </c>
      <c r="H40" s="12">
        <f>' Data vše'!H40/' Data vše'!$Q40</f>
        <v>9.1080182351108534E-3</v>
      </c>
      <c r="I40" s="12">
        <f>' Data vše'!I40/' Data vše'!$Q40</f>
        <v>2.9072539881357332E-2</v>
      </c>
      <c r="J40" s="12">
        <f>' Data vše'!J40/' Data vše'!$Q40</f>
        <v>4.7259964775971365E-2</v>
      </c>
      <c r="K40" s="12">
        <f>' Data vše'!K40/' Data vše'!$Q40</f>
        <v>0.16137246549126075</v>
      </c>
      <c r="L40" s="12">
        <f>' Data vše'!L40/' Data vše'!$Q40</f>
        <v>7.7283044780294893E-3</v>
      </c>
      <c r="M40" s="12">
        <f>' Data vše'!M40/' Data vše'!$Q40</f>
        <v>7.9413017631088708E-3</v>
      </c>
      <c r="N40" s="12">
        <f>' Data vše'!N40/' Data vše'!$Q40</f>
        <v>4.2793379917217177E-2</v>
      </c>
      <c r="O40" s="12">
        <f>' Data vše'!O40/' Data vše'!$Q40</f>
        <v>1.2461930709122006E-3</v>
      </c>
      <c r="P40" s="12">
        <f>' Data vše'!P40/' Data vše'!$Q40</f>
        <v>5.1980874751238249E-2</v>
      </c>
      <c r="AJ40" s="22"/>
      <c r="AL40" s="23"/>
    </row>
    <row r="41" spans="1:38" x14ac:dyDescent="0.35">
      <c r="A41" s="1">
        <f>' Data vše'!A41</f>
        <v>39810</v>
      </c>
      <c r="B41" s="12">
        <f>' Data vše'!B41/' Data vše'!$Q41</f>
        <v>1.3910574875798439E-3</v>
      </c>
      <c r="C41" s="12">
        <f>' Data vše'!C41/' Data vše'!$Q41</f>
        <v>5.0901348474095102E-3</v>
      </c>
      <c r="D41" s="12">
        <f>' Data vše'!D41/' Data vše'!$Q41</f>
        <v>0.29567352732434349</v>
      </c>
      <c r="E41" s="12">
        <f>' Data vše'!E41/' Data vše'!$Q41</f>
        <v>7.6933995741660754E-4</v>
      </c>
      <c r="F41" s="12">
        <f>' Data vše'!F41/' Data vše'!$Q41</f>
        <v>2.3298793470546485E-2</v>
      </c>
      <c r="G41" s="12">
        <f>' Data vše'!G41/' Data vše'!$Q41</f>
        <v>0.39255358410220015</v>
      </c>
      <c r="H41" s="12">
        <f>' Data vše'!H41/' Data vše'!$Q41</f>
        <v>8.6728176011355573E-3</v>
      </c>
      <c r="I41" s="12">
        <f>' Data vše'!I41/' Data vše'!$Q41</f>
        <v>2.7775727466288147E-2</v>
      </c>
      <c r="J41" s="12">
        <f>' Data vše'!J41/' Data vše'!$Q41</f>
        <v>4.3812633073101494E-2</v>
      </c>
      <c r="K41" s="12">
        <f>' Data vše'!K41/' Data vše'!$Q41</f>
        <v>0.14920652945351312</v>
      </c>
      <c r="L41" s="12">
        <f>' Data vše'!L41/' Data vše'!$Q41</f>
        <v>6.339247693399574E-3</v>
      </c>
      <c r="M41" s="12">
        <f>' Data vše'!M41/' Data vše'!$Q41</f>
        <v>6.9297374024130587E-3</v>
      </c>
      <c r="N41" s="12">
        <f>' Data vše'!N41/' Data vše'!$Q41</f>
        <v>3.7348474095102911E-2</v>
      </c>
      <c r="O41" s="12">
        <f>' Data vše'!O41/' Data vše'!$Q41</f>
        <v>1.1383960255500355E-3</v>
      </c>
      <c r="P41" s="12">
        <f>' Data vše'!P41/' Data vše'!$Q41</f>
        <v>4.5416607523066005E-2</v>
      </c>
      <c r="AJ41" s="22"/>
      <c r="AL41" s="23"/>
    </row>
    <row r="42" spans="1:38" x14ac:dyDescent="0.35">
      <c r="A42" s="1">
        <f>' Data vše'!A42</f>
        <v>39900</v>
      </c>
      <c r="B42" s="12">
        <f>' Data vše'!B42/' Data vše'!$Q42</f>
        <v>1.1071212175214741E-3</v>
      </c>
      <c r="C42" s="12">
        <f>' Data vše'!C42/' Data vše'!$Q42</f>
        <v>4.5933278682681686E-3</v>
      </c>
      <c r="D42" s="12">
        <f>' Data vše'!D42/' Data vše'!$Q42</f>
        <v>0.28464153330719605</v>
      </c>
      <c r="E42" s="12">
        <f>' Data vše'!E42/' Data vše'!$Q42</f>
        <v>7.8857326157465157E-4</v>
      </c>
      <c r="F42" s="12">
        <f>' Data vše'!F42/' Data vše'!$Q42</f>
        <v>2.4497006094735718E-2</v>
      </c>
      <c r="G42" s="12">
        <f>' Data vše'!G42/' Data vše'!$Q42</f>
        <v>0.41375815304558577</v>
      </c>
      <c r="H42" s="12">
        <f>' Data vše'!H42/' Data vše'!$Q42</f>
        <v>8.1329971130199245E-3</v>
      </c>
      <c r="I42" s="12">
        <f>' Data vše'!I42/' Data vše'!$Q42</f>
        <v>2.6998609972555869E-2</v>
      </c>
      <c r="J42" s="12">
        <f>' Data vše'!J42/' Data vše'!$Q42</f>
        <v>4.4189061553266566E-2</v>
      </c>
      <c r="K42" s="12">
        <f>' Data vše'!K42/' Data vše'!$Q42</f>
        <v>0.14566552019103968</v>
      </c>
      <c r="L42" s="12">
        <f>' Data vše'!L42/' Data vše'!$Q42</f>
        <v>5.5556545603592687E-3</v>
      </c>
      <c r="M42" s="12">
        <f>' Data vše'!M42/' Data vše'!$Q42</f>
        <v>6.3353173895997431E-3</v>
      </c>
      <c r="N42" s="12">
        <f>' Data vše'!N42/' Data vše'!$Q42</f>
        <v>3.2587678654168298E-2</v>
      </c>
      <c r="O42" s="12">
        <f>' Data vše'!O42/' Data vše'!$Q42</f>
        <v>1.1494457711088142E-3</v>
      </c>
      <c r="P42" s="12">
        <f>' Data vše'!P42/' Data vše'!$Q42</f>
        <v>4.0072441814876861E-2</v>
      </c>
      <c r="AJ42" s="22"/>
      <c r="AL42" s="23"/>
    </row>
    <row r="43" spans="1:38" x14ac:dyDescent="0.35">
      <c r="A43" s="1">
        <f>' Data vše'!A43</f>
        <v>39992</v>
      </c>
      <c r="B43" s="12">
        <f>' Data vše'!B43/' Data vše'!$Q43</f>
        <v>9.9880273106751081E-4</v>
      </c>
      <c r="C43" s="12">
        <f>' Data vše'!C43/' Data vše'!$Q43</f>
        <v>4.2713378132044743E-3</v>
      </c>
      <c r="D43" s="12">
        <f>' Data vše'!D43/' Data vše'!$Q43</f>
        <v>0.28089007776854957</v>
      </c>
      <c r="E43" s="12">
        <f>' Data vše'!E43/' Data vše'!$Q43</f>
        <v>8.1975170152409095E-4</v>
      </c>
      <c r="F43" s="12">
        <f>' Data vše'!F43/' Data vše'!$Q43</f>
        <v>2.3964793821660859E-2</v>
      </c>
      <c r="G43" s="12">
        <f>' Data vše'!G43/' Data vše'!$Q43</f>
        <v>0.40568217363635384</v>
      </c>
      <c r="H43" s="12">
        <f>' Data vše'!H43/' Data vše'!$Q43</f>
        <v>8.5232604545307459E-3</v>
      </c>
      <c r="I43" s="12">
        <f>' Data vše'!I43/' Data vše'!$Q43</f>
        <v>2.800314957232691E-2</v>
      </c>
      <c r="J43" s="12">
        <f>' Data vše'!J43/' Data vše'!$Q43</f>
        <v>4.5386200127277239E-2</v>
      </c>
      <c r="K43" s="12">
        <f>' Data vše'!K43/' Data vše'!$Q43</f>
        <v>0.15070272135992493</v>
      </c>
      <c r="L43" s="12">
        <f>' Data vše'!L43/' Data vše'!$Q43</f>
        <v>5.6325570859984252E-3</v>
      </c>
      <c r="M43" s="12">
        <f>' Data vše'!M43/' Data vše'!$Q43</f>
        <v>6.9247446365587684E-3</v>
      </c>
      <c r="N43" s="12">
        <f>' Data vše'!N43/' Data vše'!$Q43</f>
        <v>3.6919027947061298E-2</v>
      </c>
      <c r="O43" s="12">
        <f>' Data vše'!O43/' Data vše'!$Q43</f>
        <v>1.2814013439613422E-3</v>
      </c>
      <c r="P43" s="12">
        <f>' Data vše'!P43/' Data vše'!$Q43</f>
        <v>4.5125173927581412E-2</v>
      </c>
      <c r="AJ43" s="22"/>
      <c r="AL43" s="23"/>
    </row>
    <row r="44" spans="1:38" x14ac:dyDescent="0.35">
      <c r="A44" s="1">
        <f>' Data vše'!A44</f>
        <v>40084</v>
      </c>
      <c r="B44" s="12">
        <f>' Data vše'!B44/' Data vše'!$Q44</f>
        <v>9.8240457497024837E-4</v>
      </c>
      <c r="C44" s="12">
        <f>' Data vše'!C44/' Data vše'!$Q44</f>
        <v>4.0813718521121702E-3</v>
      </c>
      <c r="D44" s="12">
        <f>' Data vše'!D44/' Data vše'!$Q44</f>
        <v>0.26283914922166401</v>
      </c>
      <c r="E44" s="12">
        <f>' Data vše'!E44/' Data vše'!$Q44</f>
        <v>7.6675479022068167E-4</v>
      </c>
      <c r="F44" s="12">
        <f>' Data vše'!F44/' Data vše'!$Q44</f>
        <v>2.5009384759151137E-2</v>
      </c>
      <c r="G44" s="12">
        <f>' Data vše'!G44/' Data vše'!$Q44</f>
        <v>0.39938539811346374</v>
      </c>
      <c r="H44" s="12">
        <f>' Data vše'!H44/' Data vše'!$Q44</f>
        <v>8.4462832360246952E-3</v>
      </c>
      <c r="I44" s="12">
        <f>' Data vše'!I44/' Data vše'!$Q44</f>
        <v>2.6678673833694082E-2</v>
      </c>
      <c r="J44" s="12">
        <f>' Data vše'!J44/' Data vše'!$Q44</f>
        <v>5.3001924874004618E-2</v>
      </c>
      <c r="K44" s="12">
        <f>' Data vše'!K44/' Data vše'!$Q44</f>
        <v>0.1599901759542503</v>
      </c>
      <c r="L44" s="12">
        <f>' Data vše'!L44/' Data vše'!$Q44</f>
        <v>7.5098040781770405E-3</v>
      </c>
      <c r="M44" s="12">
        <f>' Data vše'!M44/' Data vše'!$Q44</f>
        <v>8.490211895881089E-3</v>
      </c>
      <c r="N44" s="12">
        <f>' Data vše'!N44/' Data vše'!$Q44</f>
        <v>4.1488622477097191E-2</v>
      </c>
      <c r="O44" s="12">
        <f>' Data vše'!O44/' Data vše'!$Q44</f>
        <v>1.3298403392889946E-3</v>
      </c>
      <c r="P44" s="12">
        <f>' Data vše'!P44/' Data vše'!$Q44</f>
        <v>5.1308674712267278E-2</v>
      </c>
      <c r="AJ44" s="22"/>
      <c r="AL44" s="23"/>
    </row>
    <row r="45" spans="1:38" x14ac:dyDescent="0.35">
      <c r="A45" s="1">
        <f>' Data vše'!A45</f>
        <v>40175</v>
      </c>
      <c r="B45" s="12">
        <f>' Data vše'!B45/' Data vše'!$Q45</f>
        <v>9.2184532288698952E-4</v>
      </c>
      <c r="C45" s="12">
        <f>' Data vše'!C45/' Data vše'!$Q45</f>
        <v>3.98971688034188E-3</v>
      </c>
      <c r="D45" s="12">
        <f>' Data vše'!D45/' Data vše'!$Q45</f>
        <v>0.26169649216524216</v>
      </c>
      <c r="E45" s="12">
        <f>' Data vše'!E45/' Data vše'!$Q45</f>
        <v>7.3079890788224123E-4</v>
      </c>
      <c r="F45" s="12">
        <f>' Data vše'!F45/' Data vše'!$Q45</f>
        <v>2.5561268399810065E-2</v>
      </c>
      <c r="G45" s="12">
        <f>' Data vše'!G45/' Data vše'!$Q45</f>
        <v>0.41696343779677114</v>
      </c>
      <c r="H45" s="12">
        <f>' Data vše'!H45/' Data vše'!$Q45</f>
        <v>7.9571759259259266E-3</v>
      </c>
      <c r="I45" s="12">
        <f>' Data vše'!I45/' Data vše'!$Q45</f>
        <v>2.5939651590693256E-2</v>
      </c>
      <c r="J45" s="12">
        <f>' Data vše'!J45/' Data vše'!$Q45</f>
        <v>5.0694073480531815E-2</v>
      </c>
      <c r="K45" s="12">
        <f>' Data vše'!K45/' Data vše'!$Q45</f>
        <v>0.15229923433048434</v>
      </c>
      <c r="L45" s="12">
        <f>' Data vše'!L45/' Data vše'!$Q45</f>
        <v>6.4640461775878439E-3</v>
      </c>
      <c r="M45" s="12">
        <f>' Data vše'!M45/' Data vše'!$Q45</f>
        <v>7.6975011870845204E-3</v>
      </c>
      <c r="N45" s="12">
        <f>' Data vše'!N45/' Data vše'!$Q45</f>
        <v>3.7875415479582147E-2</v>
      </c>
      <c r="O45" s="12">
        <f>' Data vše'!O45/' Data vše'!$Q45</f>
        <v>1.2093423551756885E-3</v>
      </c>
      <c r="P45" s="12">
        <f>' Data vše'!P45/' Data vše'!$Q45</f>
        <v>4.6782259021842354E-2</v>
      </c>
      <c r="AJ45" s="22"/>
      <c r="AL45" s="23"/>
    </row>
    <row r="46" spans="1:38" x14ac:dyDescent="0.35">
      <c r="A46" s="1">
        <f>' Data vše'!A46</f>
        <v>40265</v>
      </c>
      <c r="B46" s="12">
        <f>' Data vše'!B46/' Data vše'!$Q46</f>
        <v>8.3969945393349437E-4</v>
      </c>
      <c r="C46" s="12">
        <f>' Data vše'!C46/' Data vše'!$Q46</f>
        <v>3.9925003142326438E-3</v>
      </c>
      <c r="D46" s="12">
        <f>' Data vše'!D46/' Data vše'!$Q46</f>
        <v>0.26259025459827101</v>
      </c>
      <c r="E46" s="12">
        <f>' Data vše'!E46/' Data vše'!$Q46</f>
        <v>7.1575213329050456E-4</v>
      </c>
      <c r="F46" s="12">
        <f>' Data vše'!F46/' Data vše'!$Q46</f>
        <v>2.5594248844322164E-2</v>
      </c>
      <c r="G46" s="12">
        <f>' Data vše'!G46/' Data vše'!$Q46</f>
        <v>0.42333945505076603</v>
      </c>
      <c r="H46" s="12">
        <f>' Data vše'!H46/' Data vše'!$Q46</f>
        <v>7.5817354021479547E-3</v>
      </c>
      <c r="I46" s="12">
        <f>' Data vše'!I46/' Data vše'!$Q46</f>
        <v>2.6172087761685964E-2</v>
      </c>
      <c r="J46" s="12">
        <f>' Data vše'!J46/' Data vše'!$Q46</f>
        <v>4.8746211750904295E-2</v>
      </c>
      <c r="K46" s="12">
        <f>' Data vše'!K46/' Data vše'!$Q46</f>
        <v>0.15115113891876039</v>
      </c>
      <c r="L46" s="12">
        <f>' Data vše'!L46/' Data vše'!$Q46</f>
        <v>5.9093194419228244E-3</v>
      </c>
      <c r="M46" s="12">
        <f>' Data vše'!M46/' Data vše'!$Q46</f>
        <v>7.414144658743349E-3</v>
      </c>
      <c r="N46" s="12">
        <f>' Data vše'!N46/' Data vše'!$Q46</f>
        <v>3.48065025208441E-2</v>
      </c>
      <c r="O46" s="12">
        <f>' Data vše'!O46/' Data vše'!$Q46</f>
        <v>1.1469491501752719E-3</v>
      </c>
      <c r="P46" s="12">
        <f>' Data vše'!P46/' Data vše'!$Q46</f>
        <v>4.3367596329762718E-2</v>
      </c>
      <c r="AJ46" s="22"/>
      <c r="AL46" s="23"/>
    </row>
    <row r="47" spans="1:38" x14ac:dyDescent="0.35">
      <c r="A47" s="1">
        <f>' Data vše'!A47</f>
        <v>40357</v>
      </c>
      <c r="B47" s="12">
        <f>' Data vše'!B47/' Data vše'!$Q47</f>
        <v>9.4905094905094905E-4</v>
      </c>
      <c r="C47" s="12">
        <f>' Data vše'!C47/' Data vše'!$Q47</f>
        <v>4.3856143856143854E-3</v>
      </c>
      <c r="D47" s="12">
        <f>' Data vše'!D47/' Data vše'!$Q47</f>
        <v>0.27707892107892107</v>
      </c>
      <c r="E47" s="12">
        <f>' Data vše'!E47/' Data vše'!$Q47</f>
        <v>7.6523476523476526E-4</v>
      </c>
      <c r="F47" s="12">
        <f>' Data vše'!F47/' Data vše'!$Q47</f>
        <v>2.4727272727272726E-2</v>
      </c>
      <c r="G47" s="12">
        <f>' Data vše'!G47/' Data vše'!$Q47</f>
        <v>0.39635764235764237</v>
      </c>
      <c r="H47" s="12">
        <f>' Data vše'!H47/' Data vše'!$Q47</f>
        <v>8.0239760239760247E-3</v>
      </c>
      <c r="I47" s="12">
        <f>' Data vše'!I47/' Data vše'!$Q47</f>
        <v>2.8559440559440558E-2</v>
      </c>
      <c r="J47" s="12">
        <f>' Data vše'!J47/' Data vše'!$Q47</f>
        <v>4.7286713286713286E-2</v>
      </c>
      <c r="K47" s="12">
        <f>' Data vše'!K47/' Data vše'!$Q47</f>
        <v>0.15591008991008992</v>
      </c>
      <c r="L47" s="12">
        <f>' Data vše'!L47/' Data vše'!$Q47</f>
        <v>6.2237762237762236E-3</v>
      </c>
      <c r="M47" s="12">
        <f>' Data vše'!M47/' Data vše'!$Q47</f>
        <v>8.6013986013986007E-3</v>
      </c>
      <c r="N47" s="12">
        <f>' Data vše'!N47/' Data vše'!$Q47</f>
        <v>3.9868131868131866E-2</v>
      </c>
      <c r="O47" s="12">
        <f>' Data vše'!O47/' Data vše'!$Q47</f>
        <v>1.2627372627372628E-3</v>
      </c>
      <c r="P47" s="12">
        <f>' Data vše'!P47/' Data vše'!$Q47</f>
        <v>4.9732267732267729E-2</v>
      </c>
      <c r="AJ47" s="22"/>
      <c r="AL47" s="23"/>
    </row>
    <row r="48" spans="1:38" x14ac:dyDescent="0.35">
      <c r="A48" s="1">
        <f>' Data vše'!A48</f>
        <v>40449</v>
      </c>
      <c r="B48" s="12">
        <f>' Data vše'!B48/' Data vše'!$Q48</f>
        <v>9.9504276885636011E-4</v>
      </c>
      <c r="C48" s="12">
        <f>' Data vše'!C48/' Data vše'!$Q48</f>
        <v>4.4357328250223286E-3</v>
      </c>
      <c r="D48" s="12">
        <f>' Data vše'!D48/' Data vše'!$Q48</f>
        <v>0.26672740823327956</v>
      </c>
      <c r="E48" s="12">
        <f>' Data vše'!E48/' Data vše'!$Q48</f>
        <v>7.5926958266147964E-4</v>
      </c>
      <c r="F48" s="12">
        <f>' Data vše'!F48/' Data vše'!$Q48</f>
        <v>2.5293667491872819E-2</v>
      </c>
      <c r="G48" s="12">
        <f>' Data vše'!G48/' Data vše'!$Q48</f>
        <v>0.3841644338146703</v>
      </c>
      <c r="H48" s="12">
        <f>' Data vše'!H48/' Data vše'!$Q48</f>
        <v>8.2001114927439805E-3</v>
      </c>
      <c r="I48" s="12">
        <f>' Data vše'!I48/' Data vše'!$Q48</f>
        <v>2.7645405120274295E-2</v>
      </c>
      <c r="J48" s="12">
        <f>' Data vše'!J48/' Data vše'!$Q48</f>
        <v>5.224174344280802E-2</v>
      </c>
      <c r="K48" s="12">
        <f>' Data vše'!K48/' Data vše'!$Q48</f>
        <v>0.16440184542470143</v>
      </c>
      <c r="L48" s="12">
        <f>' Data vše'!L48/' Data vše'!$Q48</f>
        <v>7.9443575280580079E-3</v>
      </c>
      <c r="M48" s="12">
        <f>' Data vše'!M48/' Data vše'!$Q48</f>
        <v>1.085555695421005E-2</v>
      </c>
      <c r="N48" s="12">
        <f>' Data vše'!N48/' Data vše'!$Q48</f>
        <v>4.5034676641071289E-2</v>
      </c>
      <c r="O48" s="12">
        <f>' Data vše'!O48/' Data vše'!$Q48</f>
        <v>1.3007486797700612E-3</v>
      </c>
      <c r="P48" s="12">
        <f>' Data vše'!P48/' Data vše'!$Q48</f>
        <v>5.71909822750514E-2</v>
      </c>
      <c r="AJ48" s="22"/>
      <c r="AL48" s="23"/>
    </row>
    <row r="49" spans="1:38" x14ac:dyDescent="0.35">
      <c r="A49" s="1">
        <f>' Data vše'!A49</f>
        <v>40540</v>
      </c>
      <c r="B49" s="12">
        <f>' Data vše'!B49/' Data vše'!$Q49</f>
        <v>9.2778750282699165E-4</v>
      </c>
      <c r="C49" s="12">
        <f>' Data vše'!C49/' Data vše'!$Q49</f>
        <v>4.3379853299166061E-3</v>
      </c>
      <c r="D49" s="12">
        <f>' Data vše'!D49/' Data vše'!$Q49</f>
        <v>0.25760260421582365</v>
      </c>
      <c r="E49" s="12">
        <f>' Data vše'!E49/' Data vše'!$Q49</f>
        <v>7.1231286205527189E-4</v>
      </c>
      <c r="F49" s="12">
        <f>' Data vše'!F49/' Data vše'!$Q49</f>
        <v>2.5452719343390003E-2</v>
      </c>
      <c r="G49" s="12">
        <f>' Data vše'!G49/' Data vše'!$Q49</f>
        <v>0.41379322626083831</v>
      </c>
      <c r="H49" s="12">
        <f>' Data vše'!H49/' Data vše'!$Q49</f>
        <v>7.6324323169222382E-3</v>
      </c>
      <c r="I49" s="12">
        <f>' Data vše'!I49/' Data vše'!$Q49</f>
        <v>2.6524750200783188E-2</v>
      </c>
      <c r="J49" s="12">
        <f>' Data vše'!J49/' Data vše'!$Q49</f>
        <v>4.9464785923273219E-2</v>
      </c>
      <c r="K49" s="12">
        <f>' Data vše'!K49/' Data vše'!$Q49</f>
        <v>0.15564748348769747</v>
      </c>
      <c r="L49" s="12">
        <f>' Data vše'!L49/' Data vše'!$Q49</f>
        <v>6.7954647040072945E-3</v>
      </c>
      <c r="M49" s="12">
        <f>' Data vše'!M49/' Data vše'!$Q49</f>
        <v>9.4986920155070518E-3</v>
      </c>
      <c r="N49" s="12">
        <f>' Data vše'!N49/' Data vše'!$Q49</f>
        <v>4.0421974139481544E-2</v>
      </c>
      <c r="O49" s="12">
        <f>' Data vše'!O49/' Data vše'!$Q49</f>
        <v>1.1877816974771658E-3</v>
      </c>
      <c r="P49" s="12">
        <f>' Data vše'!P49/' Data vše'!$Q49</f>
        <v>5.1108447852465759E-2</v>
      </c>
      <c r="AJ49" s="22"/>
      <c r="AL49" s="23"/>
    </row>
    <row r="50" spans="1:38" x14ac:dyDescent="0.35">
      <c r="A50" s="1">
        <f>' Data vše'!A50</f>
        <v>40630</v>
      </c>
      <c r="B50" s="12">
        <f>' Data vše'!B50/' Data vše'!$Q50</f>
        <v>8.5986249502521166E-4</v>
      </c>
      <c r="C50" s="12">
        <f>' Data vše'!C50/' Data vše'!$Q50</f>
        <v>4.6571321121216883E-3</v>
      </c>
      <c r="D50" s="12">
        <f>' Data vše'!D50/' Data vše'!$Q50</f>
        <v>0.26485590457169356</v>
      </c>
      <c r="E50" s="12">
        <f>' Data vše'!E50/' Data vše'!$Q50</f>
        <v>7.3754659870527714E-4</v>
      </c>
      <c r="F50" s="12">
        <f>' Data vše'!F50/' Data vše'!$Q50</f>
        <v>2.5766665084470994E-2</v>
      </c>
      <c r="G50" s="12">
        <f>' Data vše'!G50/' Data vše'!$Q50</f>
        <v>0.41035157604945216</v>
      </c>
      <c r="H50" s="12">
        <f>' Data vše'!H50/' Data vše'!$Q50</f>
        <v>7.4722233378730178E-3</v>
      </c>
      <c r="I50" s="12">
        <f>' Data vše'!I50/' Data vše'!$Q50</f>
        <v>2.7245409502667215E-2</v>
      </c>
      <c r="J50" s="12">
        <f>' Data vše'!J50/' Data vše'!$Q50</f>
        <v>4.7584534889240221E-2</v>
      </c>
      <c r="K50" s="12">
        <f>' Data vše'!K50/' Data vše'!$Q50</f>
        <v>0.1547277832343244</v>
      </c>
      <c r="L50" s="12">
        <f>' Data vše'!L50/' Data vše'!$Q50</f>
        <v>6.3969388164932944E-3</v>
      </c>
      <c r="M50" s="12">
        <f>' Data vše'!M50/' Data vše'!$Q50</f>
        <v>9.3617300944570814E-3</v>
      </c>
      <c r="N50" s="12">
        <f>' Data vše'!N50/' Data vše'!$Q50</f>
        <v>3.8796046458133275E-2</v>
      </c>
      <c r="O50" s="12">
        <f>' Data vše'!O50/' Data vše'!$Q50</f>
        <v>1.1866467553426489E-3</v>
      </c>
      <c r="P50" s="12">
        <f>' Data vše'!P50/' Data vše'!$Q50</f>
        <v>4.9344423307933011E-2</v>
      </c>
      <c r="AJ50" s="22"/>
      <c r="AL50" s="23"/>
    </row>
    <row r="51" spans="1:38" x14ac:dyDescent="0.35">
      <c r="A51" s="1">
        <f>' Data vše'!A51</f>
        <v>40722</v>
      </c>
      <c r="B51" s="12">
        <f>' Data vše'!B51/' Data vše'!$Q51</f>
        <v>9.0856874314657195E-4</v>
      </c>
      <c r="C51" s="12">
        <f>' Data vše'!C51/' Data vše'!$Q51</f>
        <v>5.4284371573285993E-3</v>
      </c>
      <c r="D51" s="12">
        <f>' Data vše'!D51/' Data vše'!$Q51</f>
        <v>0.28168555166832021</v>
      </c>
      <c r="E51" s="12">
        <f>' Data vše'!E51/' Data vše'!$Q51</f>
        <v>7.2267766696256072E-4</v>
      </c>
      <c r="F51" s="12">
        <f>' Data vše'!F51/' Data vše'!$Q51</f>
        <v>2.5490052738760378E-2</v>
      </c>
      <c r="G51" s="12">
        <f>' Data vše'!G51/' Data vše'!$Q51</f>
        <v>0.38023288601117433</v>
      </c>
      <c r="H51" s="12">
        <f>' Data vše'!H51/' Data vše'!$Q51</f>
        <v>7.6633073990914312E-3</v>
      </c>
      <c r="I51" s="12">
        <f>' Data vše'!I51/' Data vše'!$Q51</f>
        <v>2.9867892016082712E-2</v>
      </c>
      <c r="J51" s="12">
        <f>' Data vše'!J51/' Data vše'!$Q51</f>
        <v>4.6207508746279567E-2</v>
      </c>
      <c r="K51" s="12">
        <f>' Data vše'!K51/' Data vše'!$Q51</f>
        <v>0.15896611143021253</v>
      </c>
      <c r="L51" s="12">
        <f>' Data vše'!L51/' Data vše'!$Q51</f>
        <v>6.685812751292361E-3</v>
      </c>
      <c r="M51" s="12">
        <f>' Data vše'!M51/' Data vše'!$Q51</f>
        <v>1.0831810349329016E-2</v>
      </c>
      <c r="N51" s="12">
        <f>' Data vše'!N51/' Data vše'!$Q51</f>
        <v>4.3920421910083024E-2</v>
      </c>
      <c r="O51" s="12">
        <f>' Data vše'!O51/' Data vše'!$Q51</f>
        <v>1.3889614119367134E-3</v>
      </c>
      <c r="P51" s="12">
        <f>' Data vše'!P51/' Data vše'!$Q51</f>
        <v>5.6141193671348753E-2</v>
      </c>
      <c r="AJ51" s="22"/>
      <c r="AL51" s="23"/>
    </row>
    <row r="52" spans="1:38" x14ac:dyDescent="0.35">
      <c r="A52" s="1">
        <f>' Data vše'!A52</f>
        <v>40814</v>
      </c>
      <c r="B52" s="12">
        <f>' Data vše'!B52/' Data vše'!$Q52</f>
        <v>9.4082683313899396E-4</v>
      </c>
      <c r="C52" s="12">
        <f>' Data vše'!C52/' Data vše'!$Q52</f>
        <v>5.3881805208855138E-3</v>
      </c>
      <c r="D52" s="12">
        <f>' Data vše'!D52/' Data vše'!$Q52</f>
        <v>0.27877519921534621</v>
      </c>
      <c r="E52" s="12">
        <f>' Data vše'!E52/' Data vše'!$Q52</f>
        <v>7.324557895578745E-4</v>
      </c>
      <c r="F52" s="12">
        <f>' Data vše'!F52/' Data vše'!$Q52</f>
        <v>2.6484170114961882E-2</v>
      </c>
      <c r="G52" s="12">
        <f>' Data vše'!G52/' Data vše'!$Q52</f>
        <v>0.36967127889306567</v>
      </c>
      <c r="H52" s="12">
        <f>' Data vše'!H52/' Data vše'!$Q52</f>
        <v>7.4529481345529704E-3</v>
      </c>
      <c r="I52" s="12">
        <f>' Data vše'!I52/' Data vše'!$Q52</f>
        <v>2.7835424761215203E-2</v>
      </c>
      <c r="J52" s="12">
        <f>' Data vše'!J52/' Data vše'!$Q52</f>
        <v>4.9457603859284299E-2</v>
      </c>
      <c r="K52" s="12">
        <f>' Data vše'!K52/' Data vše'!$Q52</f>
        <v>0.16184326288006667</v>
      </c>
      <c r="L52" s="12">
        <f>' Data vše'!L52/' Data vše'!$Q52</f>
        <v>8.3579940814204595E-3</v>
      </c>
      <c r="M52" s="12">
        <f>' Data vše'!M52/' Data vše'!$Q52</f>
        <v>1.3283127838792375E-2</v>
      </c>
      <c r="N52" s="12">
        <f>' Data vše'!N52/' Data vše'!$Q52</f>
        <v>4.843679622153841E-2</v>
      </c>
      <c r="O52" s="12">
        <f>' Data vše'!O52/' Data vše'!$Q52</f>
        <v>1.3407308561734657E-3</v>
      </c>
      <c r="P52" s="12">
        <f>' Data vše'!P52/' Data vše'!$Q52</f>
        <v>6.3060654916504255E-2</v>
      </c>
      <c r="AJ52" s="22"/>
      <c r="AL52" s="23"/>
    </row>
    <row r="53" spans="1:38" x14ac:dyDescent="0.35">
      <c r="A53" s="1">
        <f>' Data vše'!A53</f>
        <v>40905</v>
      </c>
      <c r="B53" s="12">
        <f>' Data vše'!B53/' Data vše'!$Q53</f>
        <v>8.4570587922926696E-4</v>
      </c>
      <c r="C53" s="12">
        <f>' Data vše'!C53/' Data vše'!$Q53</f>
        <v>5.0565344546475476E-3</v>
      </c>
      <c r="D53" s="12">
        <f>' Data vše'!D53/' Data vše'!$Q53</f>
        <v>0.26868862486257278</v>
      </c>
      <c r="E53" s="12">
        <f>' Data vše'!E53/' Data vše'!$Q53</f>
        <v>7.1196634483952235E-4</v>
      </c>
      <c r="F53" s="12">
        <f>' Data vše'!F53/' Data vše'!$Q53</f>
        <v>2.716289278612885E-2</v>
      </c>
      <c r="G53" s="12">
        <f>' Data vše'!G53/' Data vše'!$Q53</f>
        <v>0.39573528225925408</v>
      </c>
      <c r="H53" s="12">
        <f>' Data vše'!H53/' Data vše'!$Q53</f>
        <v>7.1078629012431872E-3</v>
      </c>
      <c r="I53" s="12">
        <f>' Data vše'!I53/' Data vše'!$Q53</f>
        <v>2.7208128216878322E-2</v>
      </c>
      <c r="J53" s="12">
        <f>' Data vše'!J53/' Data vše'!$Q53</f>
        <v>4.8531716920607884E-2</v>
      </c>
      <c r="K53" s="12">
        <f>' Data vše'!K53/' Data vše'!$Q53</f>
        <v>0.15548007575951273</v>
      </c>
      <c r="L53" s="12">
        <f>' Data vše'!L53/' Data vše'!$Q53</f>
        <v>7.3674749385879857E-3</v>
      </c>
      <c r="M53" s="12">
        <f>' Data vše'!M53/' Data vše'!$Q53</f>
        <v>1.2099494346554536E-2</v>
      </c>
      <c r="N53" s="12">
        <f>' Data vše'!N53/' Data vše'!$Q53</f>
        <v>4.282418561473967E-2</v>
      </c>
      <c r="O53" s="12">
        <f>' Data vše'!O53/' Data vše'!$Q53</f>
        <v>1.1800547152036284E-3</v>
      </c>
      <c r="P53" s="12">
        <f>' Data vše'!P53/' Data vše'!$Q53</f>
        <v>5.6103734676497832E-2</v>
      </c>
      <c r="AJ53" s="22"/>
      <c r="AL53" s="23"/>
    </row>
    <row r="54" spans="1:38" x14ac:dyDescent="0.35">
      <c r="A54" s="1">
        <f>' Data vše'!A54</f>
        <v>40996</v>
      </c>
      <c r="B54" s="12">
        <f>' Data vše'!B54/' Data vše'!$Q54</f>
        <v>9.4253398834685256E-4</v>
      </c>
      <c r="C54" s="12">
        <f>' Data vše'!C54/' Data vše'!$Q54</f>
        <v>5.4647930233443776E-3</v>
      </c>
      <c r="D54" s="12">
        <f>' Data vše'!D54/' Data vše'!$Q54</f>
        <v>0.27210480216306793</v>
      </c>
      <c r="E54" s="12">
        <f>' Data vše'!E54/' Data vše'!$Q54</f>
        <v>9.5967096995315895E-4</v>
      </c>
      <c r="F54" s="12">
        <f>' Data vše'!F54/' Data vše'!$Q54</f>
        <v>2.2481815758406642E-2</v>
      </c>
      <c r="G54" s="12">
        <f>' Data vše'!G54/' Data vše'!$Q54</f>
        <v>0.40525153280779924</v>
      </c>
      <c r="H54" s="12">
        <f>' Data vše'!H54/' Data vše'!$Q54</f>
        <v>6.4320804295670058E-3</v>
      </c>
      <c r="I54" s="12">
        <f>' Data vše'!I54/' Data vše'!$Q54</f>
        <v>2.5417951940287141E-2</v>
      </c>
      <c r="J54" s="12">
        <f>' Data vše'!J54/' Data vše'!$Q54</f>
        <v>4.1309646216535281E-2</v>
      </c>
      <c r="K54" s="12">
        <f>' Data vše'!K54/' Data vše'!$Q54</f>
        <v>0.15993564111352299</v>
      </c>
      <c r="L54" s="12">
        <f>' Data vše'!L54/' Data vše'!$Q54</f>
        <v>6.786244716097338E-3</v>
      </c>
      <c r="M54" s="12">
        <f>' Data vše'!M54/' Data vše'!$Q54</f>
        <v>1.1043832590730798E-2</v>
      </c>
      <c r="N54" s="12">
        <f>' Data vše'!N54/' Data vše'!$Q54</f>
        <v>4.0877413458242889E-2</v>
      </c>
      <c r="O54" s="12">
        <f>' Data vše'!O54/' Data vše'!$Q54</f>
        <v>9.9204082409840434E-4</v>
      </c>
      <c r="P54" s="12">
        <f>' Data vše'!P54/' Data vše'!$Q54</f>
        <v>5.2913286873072091E-2</v>
      </c>
      <c r="AJ54" s="22"/>
      <c r="AL54" s="23"/>
    </row>
    <row r="55" spans="1:38" x14ac:dyDescent="0.35">
      <c r="A55" s="1">
        <f>' Data vše'!A55</f>
        <v>41088</v>
      </c>
      <c r="B55" s="12">
        <f>' Data vše'!B55/' Data vše'!$Q55</f>
        <v>1.055656930461497E-3</v>
      </c>
      <c r="C55" s="12">
        <f>' Data vše'!C55/' Data vše'!$Q55</f>
        <v>5.3731041370794754E-3</v>
      </c>
      <c r="D55" s="12">
        <f>' Data vše'!D55/' Data vše'!$Q55</f>
        <v>0.28624527482900886</v>
      </c>
      <c r="E55" s="12">
        <f>' Data vše'!E55/' Data vše'!$Q55</f>
        <v>1.1567977142182872E-3</v>
      </c>
      <c r="F55" s="12">
        <f>' Data vše'!F55/' Data vše'!$Q55</f>
        <v>1.9629740447463684E-2</v>
      </c>
      <c r="G55" s="12">
        <f>' Data vše'!G55/' Data vše'!$Q55</f>
        <v>0.38500714306785283</v>
      </c>
      <c r="H55" s="12">
        <f>' Data vše'!H55/' Data vše'!$Q55</f>
        <v>6.0241979325138121E-3</v>
      </c>
      <c r="I55" s="12">
        <f>' Data vše'!I55/' Data vše'!$Q55</f>
        <v>2.5354730228030326E-2</v>
      </c>
      <c r="J55" s="12">
        <f>' Data vše'!J55/' Data vše'!$Q55</f>
        <v>3.6667748311159619E-2</v>
      </c>
      <c r="K55" s="12">
        <f>' Data vše'!K55/' Data vše'!$Q55</f>
        <v>0.16814233879634038</v>
      </c>
      <c r="L55" s="12">
        <f>' Data vše'!L55/' Data vše'!$Q55</f>
        <v>7.1409607531617032E-3</v>
      </c>
      <c r="M55" s="12">
        <f>' Data vše'!M55/' Data vše'!$Q55</f>
        <v>1.1525835148950876E-2</v>
      </c>
      <c r="N55" s="12">
        <f>' Data vše'!N55/' Data vše'!$Q55</f>
        <v>4.562713607228195E-2</v>
      </c>
      <c r="O55" s="12">
        <f>' Data vše'!O55/' Data vše'!$Q55</f>
        <v>1.0493356314766975E-3</v>
      </c>
      <c r="P55" s="12">
        <f>' Data vše'!P55/' Data vše'!$Q55</f>
        <v>5.8202306852709516E-2</v>
      </c>
      <c r="AJ55" s="22"/>
      <c r="AL55" s="23"/>
    </row>
    <row r="56" spans="1:38" x14ac:dyDescent="0.35">
      <c r="A56" s="1">
        <f>' Data vše'!A56</f>
        <v>41180</v>
      </c>
      <c r="B56" s="12">
        <f>' Data vše'!B56/' Data vše'!$Q56</f>
        <v>1.0036801605888257E-3</v>
      </c>
      <c r="C56" s="12">
        <f>' Data vše'!C56/' Data vše'!$Q56</f>
        <v>5.0184008029441288E-3</v>
      </c>
      <c r="D56" s="12">
        <f>' Data vše'!D56/' Data vše'!$Q56</f>
        <v>0.27822216815191053</v>
      </c>
      <c r="E56" s="12">
        <f>' Data vše'!E56/' Data vše'!$Q56</f>
        <v>1.1456147287529021E-3</v>
      </c>
      <c r="F56" s="12">
        <f>' Data vše'!F56/' Data vše'!$Q56</f>
        <v>1.8339973843486724E-2</v>
      </c>
      <c r="G56" s="12">
        <f>' Data vše'!G56/' Data vše'!$Q56</f>
        <v>0.3814025162971299</v>
      </c>
      <c r="H56" s="12">
        <f>' Data vše'!H56/' Data vše'!$Q56</f>
        <v>5.7301012804525688E-3</v>
      </c>
      <c r="I56" s="12">
        <f>' Data vše'!I56/' Data vše'!$Q56</f>
        <v>2.3204274258138428E-2</v>
      </c>
      <c r="J56" s="12">
        <f>' Data vše'!J56/' Data vše'!$Q56</f>
        <v>3.6850269168770343E-2</v>
      </c>
      <c r="K56" s="12">
        <f>' Data vše'!K56/' Data vše'!$Q56</f>
        <v>0.17475795087036305</v>
      </c>
      <c r="L56" s="12">
        <f>' Data vše'!L56/' Data vše'!$Q56</f>
        <v>9.1040887293814699E-3</v>
      </c>
      <c r="M56" s="12">
        <f>' Data vše'!M56/' Data vše'!$Q56</f>
        <v>1.4221843730040451E-2</v>
      </c>
      <c r="N56" s="12">
        <f>' Data vše'!N56/' Data vše'!$Q56</f>
        <v>4.9484473372061195E-2</v>
      </c>
      <c r="O56" s="12">
        <f>' Data vše'!O56/' Data vše'!$Q56</f>
        <v>1.5146446059795006E-3</v>
      </c>
      <c r="P56" s="12">
        <f>' Data vše'!P56/' Data vše'!$Q56</f>
        <v>6.5220961708081143E-2</v>
      </c>
      <c r="AJ56" s="22"/>
      <c r="AL56" s="23"/>
    </row>
    <row r="57" spans="1:38" x14ac:dyDescent="0.35">
      <c r="A57" s="1">
        <f>' Data vše'!A57</f>
        <v>41271</v>
      </c>
      <c r="B57" s="12">
        <f>' Data vše'!B57/' Data vše'!$Q57</f>
        <v>9.4074757340306724E-4</v>
      </c>
      <c r="C57" s="12">
        <f>' Data vše'!C57/' Data vše'!$Q57</f>
        <v>4.577204567668725E-3</v>
      </c>
      <c r="D57" s="12">
        <f>' Data vše'!D57/' Data vše'!$Q57</f>
        <v>0.26962595656423582</v>
      </c>
      <c r="E57" s="12">
        <f>' Data vše'!E57/' Data vše'!$Q57</f>
        <v>1.0012634991775336E-3</v>
      </c>
      <c r="F57" s="12">
        <f>' Data vše'!F57/' Data vše'!$Q57</f>
        <v>1.7140677521634444E-2</v>
      </c>
      <c r="G57" s="12">
        <f>' Data vše'!G57/' Data vše'!$Q57</f>
        <v>0.41008525410270469</v>
      </c>
      <c r="H57" s="12">
        <f>' Data vše'!H57/' Data vše'!$Q57</f>
        <v>4.9879793365620716E-3</v>
      </c>
      <c r="I57" s="12">
        <f>' Data vše'!I57/' Data vše'!$Q57</f>
        <v>2.1904931314424246E-2</v>
      </c>
      <c r="J57" s="12">
        <f>' Data vše'!J57/' Data vše'!$Q57</f>
        <v>3.5895113063921319E-2</v>
      </c>
      <c r="K57" s="12">
        <f>' Data vše'!K57/' Data vše'!$Q57</f>
        <v>0.168377311295756</v>
      </c>
      <c r="L57" s="12">
        <f>' Data vše'!L57/' Data vše'!$Q57</f>
        <v>7.8725717984782992E-3</v>
      </c>
      <c r="M57" s="12">
        <f>' Data vše'!M57/' Data vše'!$Q57</f>
        <v>1.2684504805514651E-2</v>
      </c>
      <c r="N57" s="12">
        <f>' Data vše'!N57/' Data vše'!$Q57</f>
        <v>4.3505449184043601E-2</v>
      </c>
      <c r="O57" s="12">
        <f>' Data vše'!O57/' Data vše'!$Q57</f>
        <v>1.4010353724755232E-3</v>
      </c>
      <c r="P57" s="12">
        <f>' Data vše'!P57/' Data vše'!$Q57</f>
        <v>5.7590989362033773E-2</v>
      </c>
      <c r="AJ57" s="22"/>
      <c r="AL57" s="23"/>
    </row>
    <row r="58" spans="1:38" x14ac:dyDescent="0.35">
      <c r="A58" s="1">
        <f>' Data vše'!A58</f>
        <v>41361</v>
      </c>
      <c r="B58" s="12">
        <f>' Data vše'!B58/' Data vše'!$Q58</f>
        <v>8.6768929237386182E-4</v>
      </c>
      <c r="C58" s="12">
        <f>' Data vše'!C58/' Data vše'!$Q58</f>
        <v>4.3656680867280966E-3</v>
      </c>
      <c r="D58" s="12">
        <f>' Data vše'!D58/' Data vše'!$Q58</f>
        <v>0.27160035932544813</v>
      </c>
      <c r="E58" s="12">
        <f>' Data vše'!E58/' Data vše'!$Q58</f>
        <v>9.5445822161124795E-4</v>
      </c>
      <c r="F58" s="12">
        <f>' Data vše'!F58/' Data vše'!$Q58</f>
        <v>1.6492901961318071E-2</v>
      </c>
      <c r="G58" s="12">
        <f>' Data vše'!G58/' Data vše'!$Q58</f>
        <v>0.41448836956077906</v>
      </c>
      <c r="H58" s="12">
        <f>' Data vše'!H58/' Data vše'!$Q58</f>
        <v>4.5630248669543084E-3</v>
      </c>
      <c r="I58" s="12">
        <f>' Data vše'!I58/' Data vše'!$Q58</f>
        <v>2.2149895877284914E-2</v>
      </c>
      <c r="J58" s="12">
        <f>' Data vše'!J58/' Data vše'!$Q58</f>
        <v>3.4697363585632426E-2</v>
      </c>
      <c r="K58" s="12">
        <f>' Data vše'!K58/' Data vše'!$Q58</f>
        <v>0.16742490234242083</v>
      </c>
      <c r="L58" s="12">
        <f>' Data vše'!L58/' Data vše'!$Q58</f>
        <v>7.2647711341889999E-3</v>
      </c>
      <c r="M58" s="12">
        <f>' Data vše'!M58/' Data vše'!$Q58</f>
        <v>1.2484517700861564E-2</v>
      </c>
      <c r="N58" s="12">
        <f>' Data vše'!N58/' Data vše'!$Q58</f>
        <v>4.1205033278436387E-2</v>
      </c>
      <c r="O58" s="12">
        <f>' Data vše'!O58/' Data vše'!$Q58</f>
        <v>1.4410447659620803E-3</v>
      </c>
      <c r="P58" s="12">
        <f>' Data vše'!P58/' Data vše'!$Q58</f>
        <v>5.5130595745260032E-2</v>
      </c>
      <c r="AJ58" s="22"/>
      <c r="AL58" s="23"/>
    </row>
    <row r="59" spans="1:38" x14ac:dyDescent="0.35">
      <c r="A59" s="1">
        <f>' Data vše'!A59</f>
        <v>41453</v>
      </c>
      <c r="B59" s="12">
        <f>' Data vše'!B59/' Data vše'!$Q59</f>
        <v>9.2326536200698281E-4</v>
      </c>
      <c r="C59" s="12">
        <f>' Data vše'!C59/' Data vše'!$Q59</f>
        <v>4.5127138635972569E-3</v>
      </c>
      <c r="D59" s="12">
        <f>' Data vše'!D59/' Data vše'!$Q59</f>
        <v>0.28306131851174804</v>
      </c>
      <c r="E59" s="12">
        <f>' Data vše'!E59/' Data vše'!$Q59</f>
        <v>9.71371372853038E-4</v>
      </c>
      <c r="F59" s="12">
        <f>' Data vše'!F59/' Data vše'!$Q59</f>
        <v>1.6431903166300631E-2</v>
      </c>
      <c r="G59" s="12">
        <f>' Data vše'!G59/' Data vše'!$Q59</f>
        <v>0.38895374977103386</v>
      </c>
      <c r="H59" s="12">
        <f>' Data vše'!H59/' Data vše'!$Q59</f>
        <v>4.7458429930819857E-3</v>
      </c>
      <c r="I59" s="12">
        <f>' Data vše'!I59/' Data vše'!$Q59</f>
        <v>2.3747717277273796E-2</v>
      </c>
      <c r="J59" s="12">
        <f>' Data vše'!J59/' Data vše'!$Q59</f>
        <v>3.4767694223393215E-2</v>
      </c>
      <c r="K59" s="12">
        <f>' Data vše'!K59/' Data vše'!$Q59</f>
        <v>0.17324269667494954</v>
      </c>
      <c r="L59" s="12">
        <f>' Data vše'!L59/' Data vše'!$Q59</f>
        <v>7.5748464770673098E-3</v>
      </c>
      <c r="M59" s="12">
        <f>' Data vše'!M59/' Data vše'!$Q59</f>
        <v>1.3786072569767592E-2</v>
      </c>
      <c r="N59" s="12">
        <f>' Data vše'!N59/' Data vše'!$Q59</f>
        <v>4.5722913077989091E-2</v>
      </c>
      <c r="O59" s="12">
        <f>' Data vše'!O59/' Data vše'!$Q59</f>
        <v>1.5578946589376343E-3</v>
      </c>
      <c r="P59" s="12">
        <f>' Data vše'!P59/' Data vše'!$Q59</f>
        <v>6.106688030669432E-2</v>
      </c>
      <c r="AJ59" s="22"/>
      <c r="AL59" s="23"/>
    </row>
    <row r="60" spans="1:38" x14ac:dyDescent="0.35">
      <c r="A60" s="1">
        <f>' Data vše'!A60</f>
        <v>41545</v>
      </c>
      <c r="B60" s="12">
        <f>' Data vše'!B60/' Data vše'!$Q60</f>
        <v>8.652599908806623E-4</v>
      </c>
      <c r="C60" s="12">
        <f>' Data vše'!C60/' Data vše'!$Q60</f>
        <v>4.5022241849143173E-3</v>
      </c>
      <c r="D60" s="12">
        <f>' Data vše'!D60/' Data vše'!$Q60</f>
        <v>0.27661751559083614</v>
      </c>
      <c r="E60" s="12">
        <f>' Data vše'!E60/' Data vše'!$Q60</f>
        <v>9.3527065404320554E-4</v>
      </c>
      <c r="F60" s="12">
        <f>' Data vše'!F60/' Data vše'!$Q60</f>
        <v>1.6262220451012284E-2</v>
      </c>
      <c r="G60" s="12">
        <f>' Data vše'!G60/' Data vše'!$Q60</f>
        <v>0.38178968796785973</v>
      </c>
      <c r="H60" s="12">
        <f>' Data vše'!H60/' Data vše'!$Q60</f>
        <v>4.8127843061225219E-3</v>
      </c>
      <c r="I60" s="12">
        <f>' Data vše'!I60/' Data vše'!$Q60</f>
        <v>2.2516506360199477E-2</v>
      </c>
      <c r="J60" s="12">
        <f>' Data vše'!J60/' Data vše'!$Q60</f>
        <v>3.5463093609642081E-2</v>
      </c>
      <c r="K60" s="12">
        <f>' Data vše'!K60/' Data vše'!$Q60</f>
        <v>0.17938527047452868</v>
      </c>
      <c r="L60" s="12">
        <f>' Data vše'!L60/' Data vše'!$Q60</f>
        <v>9.3832240089900872E-3</v>
      </c>
      <c r="M60" s="12">
        <f>' Data vše'!M60/' Data vše'!$Q60</f>
        <v>1.5644690499014464E-2</v>
      </c>
      <c r="N60" s="12">
        <f>' Data vše'!N60/' Data vše'!$Q60</f>
        <v>5.0203030923171375E-2</v>
      </c>
      <c r="O60" s="12">
        <f>' Data vše'!O60/' Data vše'!$Q60</f>
        <v>1.6192209787849739E-3</v>
      </c>
      <c r="P60" s="12">
        <f>' Data vše'!P60/' Data vše'!$Q60</f>
        <v>6.7466942400970814E-2</v>
      </c>
      <c r="AJ60" s="22"/>
      <c r="AL60" s="23"/>
    </row>
    <row r="61" spans="1:38" x14ac:dyDescent="0.35">
      <c r="A61" s="1">
        <f>' Data vše'!A61</f>
        <v>41636</v>
      </c>
      <c r="B61" s="12">
        <f>' Data vše'!B61/' Data vše'!$Q61</f>
        <v>7.8246343617058712E-4</v>
      </c>
      <c r="C61" s="12">
        <f>' Data vše'!C61/' Data vše'!$Q61</f>
        <v>4.2541213371244556E-3</v>
      </c>
      <c r="D61" s="12">
        <f>' Data vše'!D61/' Data vše'!$Q61</f>
        <v>0.27020791410662615</v>
      </c>
      <c r="E61" s="12">
        <f>' Data vše'!E61/' Data vše'!$Q61</f>
        <v>8.8299407036809287E-4</v>
      </c>
      <c r="F61" s="12">
        <f>' Data vše'!F61/' Data vše'!$Q61</f>
        <v>1.6208889253777857E-2</v>
      </c>
      <c r="G61" s="12">
        <f>' Data vše'!G61/' Data vše'!$Q61</f>
        <v>0.40371259632091389</v>
      </c>
      <c r="H61" s="12">
        <f>' Data vše'!H61/' Data vše'!$Q61</f>
        <v>4.5238785388877628E-3</v>
      </c>
      <c r="I61" s="12">
        <f>' Data vše'!I61/' Data vše'!$Q61</f>
        <v>2.1846982321687976E-2</v>
      </c>
      <c r="J61" s="12">
        <f>' Data vše'!J61/' Data vše'!$Q61</f>
        <v>3.4971256616172362E-2</v>
      </c>
      <c r="K61" s="12">
        <f>' Data vše'!K61/' Data vše'!$Q61</f>
        <v>0.17228772537711554</v>
      </c>
      <c r="L61" s="12">
        <f>' Data vše'!L61/' Data vše'!$Q61</f>
        <v>8.4345202091707389E-3</v>
      </c>
      <c r="M61" s="12">
        <f>' Data vše'!M61/' Data vše'!$Q61</f>
        <v>1.448646438786059E-2</v>
      </c>
      <c r="N61" s="12">
        <f>' Data vše'!N61/' Data vše'!$Q61</f>
        <v>4.5863750831472122E-2</v>
      </c>
      <c r="O61" s="12">
        <f>' Data vše'!O61/' Data vše'!$Q61</f>
        <v>1.5364431926518807E-3</v>
      </c>
      <c r="P61" s="12">
        <f>' Data vše'!P61/' Data vše'!$Q61</f>
        <v>6.1886658411984589E-2</v>
      </c>
      <c r="AJ61" s="22"/>
      <c r="AL61" s="23"/>
    </row>
    <row r="62" spans="1:38" x14ac:dyDescent="0.35">
      <c r="A62" s="1">
        <f>' Data vše'!A62</f>
        <v>41726</v>
      </c>
      <c r="B62" s="12">
        <f>' Data vše'!B62/' Data vše'!$Q62</f>
        <v>7.0851450317680809E-4</v>
      </c>
      <c r="C62" s="12">
        <f>' Data vše'!C62/' Data vše'!$Q62</f>
        <v>4.7919252361030059E-3</v>
      </c>
      <c r="D62" s="12">
        <f>' Data vše'!D62/' Data vše'!$Q62</f>
        <v>0.26745353969571684</v>
      </c>
      <c r="E62" s="12">
        <f>' Data vše'!E62/' Data vše'!$Q62</f>
        <v>7.5125551728956214E-4</v>
      </c>
      <c r="F62" s="12">
        <f>' Data vše'!F62/' Data vše'!$Q62</f>
        <v>2.6167363947954596E-2</v>
      </c>
      <c r="G62" s="12">
        <f>' Data vše'!G62/' Data vše'!$Q62</f>
        <v>0.39513903158725333</v>
      </c>
      <c r="H62" s="12">
        <f>' Data vše'!H62/' Data vše'!$Q62</f>
        <v>6.6018427952623231E-3</v>
      </c>
      <c r="I62" s="12">
        <f>' Data vše'!I62/' Data vše'!$Q62</f>
        <v>2.6923551120718706E-2</v>
      </c>
      <c r="J62" s="12">
        <f>' Data vše'!J62/' Data vše'!$Q62</f>
        <v>4.4103794908887668E-2</v>
      </c>
      <c r="K62" s="12">
        <f>' Data vše'!K62/' Data vše'!$Q62</f>
        <v>0.16095443972284096</v>
      </c>
      <c r="L62" s="12">
        <f>' Data vše'!L62/' Data vše'!$Q62</f>
        <v>7.6128321675447757E-3</v>
      </c>
      <c r="M62" s="12">
        <f>' Data vše'!M62/' Data vše'!$Q62</f>
        <v>1.4096315231417933E-2</v>
      </c>
      <c r="N62" s="12">
        <f>' Data vše'!N62/' Data vše'!$Q62</f>
        <v>4.3030337900594268E-2</v>
      </c>
      <c r="O62" s="12">
        <f>' Data vše'!O62/' Data vše'!$Q62</f>
        <v>1.6652556652392264E-3</v>
      </c>
      <c r="P62" s="12">
        <f>' Data vše'!P62/' Data vše'!$Q62</f>
        <v>5.8791908797251421E-2</v>
      </c>
      <c r="AJ62" s="22"/>
      <c r="AL62" s="23"/>
    </row>
    <row r="63" spans="1:38" x14ac:dyDescent="0.35">
      <c r="A63" s="1">
        <f>' Data vše'!A63</f>
        <v>41757</v>
      </c>
      <c r="B63" s="12">
        <f>' Data vše'!B63/' Data vše'!$Q63</f>
        <v>7.3229107961621687E-4</v>
      </c>
      <c r="C63" s="12">
        <f>' Data vše'!C63/' Data vše'!$Q63</f>
        <v>4.9781878143981299E-3</v>
      </c>
      <c r="D63" s="12">
        <f>' Data vše'!D63/' Data vše'!$Q63</f>
        <v>0.27402993174560103</v>
      </c>
      <c r="E63" s="12">
        <f>' Data vše'!E63/' Data vše'!$Q63</f>
        <v>7.6881866316001865E-4</v>
      </c>
      <c r="F63" s="12">
        <f>' Data vše'!F63/' Data vše'!$Q63</f>
        <v>2.6739930562803091E-2</v>
      </c>
      <c r="G63" s="12">
        <f>' Data vše'!G63/' Data vše'!$Q63</f>
        <v>0.38336394692716053</v>
      </c>
      <c r="H63" s="12">
        <f>' Data vše'!H63/' Data vše'!$Q63</f>
        <v>6.6428019787513832E-3</v>
      </c>
      <c r="I63" s="12">
        <f>' Data vše'!I63/' Data vše'!$Q63</f>
        <v>2.8392368865975078E-2</v>
      </c>
      <c r="J63" s="12">
        <f>' Data vše'!J63/' Data vše'!$Q63</f>
        <v>4.4551476062256914E-2</v>
      </c>
      <c r="K63" s="12">
        <f>' Data vše'!K63/' Data vše'!$Q63</f>
        <v>0.16186068031754647</v>
      </c>
      <c r="L63" s="12">
        <f>' Data vše'!L63/' Data vše'!$Q63</f>
        <v>7.698623084041273E-3</v>
      </c>
      <c r="M63" s="12">
        <f>' Data vše'!M63/' Data vše'!$Q63</f>
        <v>1.4584942286418E-2</v>
      </c>
      <c r="N63" s="12">
        <f>' Data vše'!N63/' Data vše'!$Q63</f>
        <v>4.4067920432486592E-2</v>
      </c>
      <c r="O63" s="12">
        <f>' Data vše'!O63/' Data vše'!$Q63</f>
        <v>1.5880801797852873E-3</v>
      </c>
      <c r="P63" s="12">
        <f>' Data vše'!P63/' Data vše'!$Q63</f>
        <v>6.0240942898689878E-2</v>
      </c>
      <c r="AJ63" s="22"/>
      <c r="AL63" s="23"/>
    </row>
    <row r="64" spans="1:38" x14ac:dyDescent="0.35">
      <c r="A64" s="1">
        <f>' Data vše'!A64</f>
        <v>41787</v>
      </c>
      <c r="B64" s="12">
        <f>' Data vše'!B64/' Data vše'!$Q64</f>
        <v>7.3276324474110552E-4</v>
      </c>
      <c r="C64" s="12">
        <f>' Data vše'!C64/' Data vše'!$Q64</f>
        <v>5.1402523396603108E-3</v>
      </c>
      <c r="D64" s="12">
        <f>' Data vše'!D64/' Data vše'!$Q64</f>
        <v>0.27905006245761155</v>
      </c>
      <c r="E64" s="12">
        <f>' Data vše'!E64/' Data vše'!$Q64</f>
        <v>7.6731039523758441E-4</v>
      </c>
      <c r="F64" s="12">
        <f>' Data vše'!F64/' Data vše'!$Q64</f>
        <v>2.6770405092613636E-2</v>
      </c>
      <c r="G64" s="12">
        <f>' Data vše'!G64/' Data vše'!$Q64</f>
        <v>0.37538570075258237</v>
      </c>
      <c r="H64" s="12">
        <f>' Data vše'!H64/' Data vše'!$Q64</f>
        <v>6.6857827566080517E-3</v>
      </c>
      <c r="I64" s="12">
        <f>' Data vše'!I64/' Data vše'!$Q64</f>
        <v>2.9154158476870681E-2</v>
      </c>
      <c r="J64" s="12">
        <f>' Data vše'!J64/' Data vše'!$Q64</f>
        <v>4.4507639465937422E-2</v>
      </c>
      <c r="K64" s="12">
        <f>' Data vše'!K64/' Data vše'!$Q64</f>
        <v>0.16286435879579542</v>
      </c>
      <c r="L64" s="12">
        <f>' Data vše'!L64/' Data vše'!$Q64</f>
        <v>7.7531078798413738E-3</v>
      </c>
      <c r="M64" s="12">
        <f>' Data vše'!M64/' Data vše'!$Q64</f>
        <v>1.473526882228764E-2</v>
      </c>
      <c r="N64" s="12">
        <f>' Data vše'!N64/' Data vše'!$Q64</f>
        <v>4.4865838868453543E-2</v>
      </c>
      <c r="O64" s="12">
        <f>' Data vše'!O64/' Data vše'!$Q64</f>
        <v>1.5873506517592683E-3</v>
      </c>
      <c r="P64" s="12">
        <f>' Data vše'!P64/' Data vše'!$Q64</f>
        <v>6.1188458342500453E-2</v>
      </c>
      <c r="AJ64" s="22"/>
      <c r="AL64" s="23"/>
    </row>
    <row r="65" spans="1:38" x14ac:dyDescent="0.35">
      <c r="A65" s="1">
        <f>' Data vše'!A65</f>
        <v>41818</v>
      </c>
      <c r="B65" s="12">
        <f>' Data vše'!B65/' Data vše'!$Q65</f>
        <v>7.0926078644176335E-4</v>
      </c>
      <c r="C65" s="12">
        <f>' Data vše'!C65/' Data vše'!$Q65</f>
        <v>5.1398137306186576E-3</v>
      </c>
      <c r="D65" s="12">
        <f>' Data vše'!D65/' Data vše'!$Q65</f>
        <v>0.27910063498386944</v>
      </c>
      <c r="E65" s="12">
        <f>' Data vše'!E65/' Data vše'!$Q65</f>
        <v>7.8558543800111324E-4</v>
      </c>
      <c r="F65" s="12">
        <f>' Data vše'!F65/' Data vše'!$Q65</f>
        <v>2.6479069360492498E-2</v>
      </c>
      <c r="G65" s="12">
        <f>' Data vše'!G65/' Data vše'!$Q65</f>
        <v>0.37042028820933059</v>
      </c>
      <c r="H65" s="12">
        <f>' Data vše'!H65/' Data vše'!$Q65</f>
        <v>6.7035382991516793E-3</v>
      </c>
      <c r="I65" s="12">
        <f>' Data vše'!I65/' Data vše'!$Q65</f>
        <v>2.9398021888420806E-2</v>
      </c>
      <c r="J65" s="12">
        <f>' Data vše'!J65/' Data vše'!$Q65</f>
        <v>4.4363238324655281E-2</v>
      </c>
      <c r="K65" s="12">
        <f>' Data vše'!K65/' Data vše'!$Q65</f>
        <v>0.16359537509843089</v>
      </c>
      <c r="L65" s="12">
        <f>' Data vše'!L65/' Data vše'!$Q65</f>
        <v>8.0438736436085553E-3</v>
      </c>
      <c r="M65" s="12">
        <f>' Data vše'!M65/' Data vše'!$Q65</f>
        <v>1.5719155067491469E-2</v>
      </c>
      <c r="N65" s="12">
        <f>' Data vše'!N65/' Data vše'!$Q65</f>
        <v>4.7797847644826023E-2</v>
      </c>
      <c r="O65" s="12">
        <f>' Data vše'!O65/' Data vše'!$Q65</f>
        <v>1.7442975246612395E-3</v>
      </c>
      <c r="P65" s="12">
        <f>' Data vše'!P65/' Data vše'!$Q65</f>
        <v>6.5261300236978736E-2</v>
      </c>
      <c r="AJ65" s="22"/>
      <c r="AL65" s="23"/>
    </row>
    <row r="66" spans="1:38" x14ac:dyDescent="0.35">
      <c r="A66" s="1">
        <f>' Data vše'!A66</f>
        <v>41848</v>
      </c>
      <c r="B66" s="12">
        <f>' Data vše'!B66/' Data vše'!$Q66</f>
        <v>6.9961994120965585E-4</v>
      </c>
      <c r="C66" s="12">
        <f>' Data vše'!C66/' Data vše'!$Q66</f>
        <v>5.0884824371269927E-3</v>
      </c>
      <c r="D66" s="12">
        <f>' Data vše'!D66/' Data vše'!$Q66</f>
        <v>0.27459804329107157</v>
      </c>
      <c r="E66" s="12">
        <f>' Data vše'!E66/' Data vše'!$Q66</f>
        <v>7.7385017369874405E-4</v>
      </c>
      <c r="F66" s="12">
        <f>' Data vše'!F66/' Data vše'!$Q66</f>
        <v>2.1454392945158704E-2</v>
      </c>
      <c r="G66" s="12">
        <f>' Data vše'!G66/' Data vše'!$Q66</f>
        <v>0.36599030553163692</v>
      </c>
      <c r="H66" s="12">
        <f>' Data vše'!H66/' Data vše'!$Q66</f>
        <v>6.6899997030790701E-3</v>
      </c>
      <c r="I66" s="12">
        <f>' Data vše'!I66/' Data vše'!$Q66</f>
        <v>2.9233721310015143E-2</v>
      </c>
      <c r="J66" s="12">
        <f>' Data vše'!J66/' Data vše'!$Q66</f>
        <v>4.442864990053149E-2</v>
      </c>
      <c r="K66" s="12">
        <f>' Data vše'!K66/' Data vše'!$Q66</f>
        <v>0.16581178182250067</v>
      </c>
      <c r="L66" s="12">
        <f>' Data vše'!L66/' Data vše'!$Q66</f>
        <v>8.6923602244722235E-3</v>
      </c>
      <c r="M66" s="12">
        <f>' Data vše'!M66/' Data vše'!$Q66</f>
        <v>1.8572404168769856E-2</v>
      </c>
      <c r="N66" s="12">
        <f>' Data vše'!N66/' Data vše'!$Q66</f>
        <v>5.6017844947890374E-2</v>
      </c>
      <c r="O66" s="12">
        <f>' Data vše'!O66/' Data vše'!$Q66</f>
        <v>1.9485436028385641E-3</v>
      </c>
      <c r="P66" s="12">
        <f>' Data vše'!P66/' Data vše'!$Q66</f>
        <v>7.6538792719498802E-2</v>
      </c>
      <c r="AJ66" s="22"/>
      <c r="AL66" s="23"/>
    </row>
    <row r="67" spans="1:38" x14ac:dyDescent="0.35">
      <c r="A67" s="1">
        <f>' Data vše'!A67</f>
        <v>41879</v>
      </c>
      <c r="B67" s="12">
        <f>' Data vše'!B67/' Data vše'!$Q67</f>
        <v>6.9877154467747212E-4</v>
      </c>
      <c r="C67" s="12">
        <f>' Data vše'!C67/' Data vše'!$Q67</f>
        <v>5.0819748703816153E-3</v>
      </c>
      <c r="D67" s="12">
        <f>' Data vše'!D67/' Data vše'!$Q67</f>
        <v>0.27282171049558596</v>
      </c>
      <c r="E67" s="12">
        <f>' Data vše'!E67/' Data vše'!$Q67</f>
        <v>7.6603297678546408E-4</v>
      </c>
      <c r="F67" s="12">
        <f>' Data vše'!F67/' Data vše'!$Q67</f>
        <v>2.6011490494651783E-2</v>
      </c>
      <c r="G67" s="12">
        <f>' Data vše'!G67/' Data vše'!$Q67</f>
        <v>0.36352562006632727</v>
      </c>
      <c r="H67" s="12">
        <f>' Data vše'!H67/' Data vše'!$Q67</f>
        <v>6.6570134055770934E-3</v>
      </c>
      <c r="I67" s="12">
        <f>' Data vše'!I67/' Data vše'!$Q67</f>
        <v>2.867579055537391E-2</v>
      </c>
      <c r="J67" s="12">
        <f>' Data vše'!J67/' Data vše'!$Q67</f>
        <v>4.4407492176187585E-2</v>
      </c>
      <c r="K67" s="12">
        <f>' Data vše'!K67/' Data vše'!$Q67</f>
        <v>0.16514176281003318</v>
      </c>
      <c r="L67" s="12">
        <f>' Data vše'!L67/' Data vše'!$Q67</f>
        <v>8.9252183661077122E-3</v>
      </c>
      <c r="M67" s="12">
        <f>' Data vše'!M67/' Data vše'!$Q67</f>
        <v>1.9367555700873465E-2</v>
      </c>
      <c r="N67" s="12">
        <f>' Data vše'!N67/' Data vše'!$Q67</f>
        <v>5.6060535288897193E-2</v>
      </c>
      <c r="O67" s="12">
        <f>' Data vše'!O67/' Data vše'!$Q67</f>
        <v>1.8590312485403334E-3</v>
      </c>
      <c r="P67" s="12">
        <f>' Data vše'!P67/' Data vše'!$Q67</f>
        <v>7.7287122238310996E-2</v>
      </c>
      <c r="AJ67" s="22"/>
      <c r="AL67" s="23"/>
    </row>
    <row r="68" spans="1:38" x14ac:dyDescent="0.35">
      <c r="A68" s="1">
        <f>' Data vše'!A68</f>
        <v>41910</v>
      </c>
      <c r="B68" s="12">
        <f>' Data vše'!B68/' Data vše'!$Q68</f>
        <v>7.2954348721786895E-4</v>
      </c>
      <c r="C68" s="12">
        <f>' Data vše'!C68/' Data vše'!$Q68</f>
        <v>5.329825476565778E-3</v>
      </c>
      <c r="D68" s="12">
        <f>' Data vše'!D68/' Data vše'!$Q68</f>
        <v>0.27497552438300654</v>
      </c>
      <c r="E68" s="12">
        <f>' Data vše'!E68/' Data vše'!$Q68</f>
        <v>7.4655356852605756E-4</v>
      </c>
      <c r="F68" s="12">
        <f>' Data vše'!F68/' Data vše'!$Q68</f>
        <v>2.676252792488348E-2</v>
      </c>
      <c r="G68" s="12">
        <f>' Data vše'!G68/' Data vše'!$Q68</f>
        <v>0.36380972901050468</v>
      </c>
      <c r="H68" s="12">
        <f>' Data vše'!H68/' Data vše'!$Q68</f>
        <v>6.794582478104245E-3</v>
      </c>
      <c r="I68" s="12">
        <f>' Data vše'!I68/' Data vše'!$Q68</f>
        <v>2.7771792749169341E-2</v>
      </c>
      <c r="J68" s="12">
        <f>' Data vše'!J68/' Data vše'!$Q68</f>
        <v>4.5887529342390258E-2</v>
      </c>
      <c r="K68" s="12">
        <f>' Data vše'!K68/' Data vše'!$Q68</f>
        <v>0.16757198099406914</v>
      </c>
      <c r="L68" s="12">
        <f>' Data vše'!L68/' Data vše'!$Q68</f>
        <v>9.3064044846134369E-3</v>
      </c>
      <c r="M68" s="12">
        <f>' Data vše'!M68/' Data vše'!$Q68</f>
        <v>1.7696154587618928E-2</v>
      </c>
      <c r="N68" s="12">
        <f>' Data vše'!N68/' Data vše'!$Q68</f>
        <v>5.0984883707744122E-2</v>
      </c>
      <c r="O68" s="12">
        <f>' Data vše'!O68/' Data vše'!$Q68</f>
        <v>1.6329678055861108E-3</v>
      </c>
      <c r="P68" s="12">
        <f>' Data vše'!P68/' Data vše'!$Q68</f>
        <v>7.0314006100949164E-2</v>
      </c>
      <c r="AJ68" s="22"/>
      <c r="AL68" s="23"/>
    </row>
    <row r="69" spans="1:38" x14ac:dyDescent="0.35">
      <c r="A69" s="1">
        <f>' Data vše'!A69</f>
        <v>41940</v>
      </c>
      <c r="B69" s="12">
        <f>' Data vše'!B69/' Data vše'!$Q69</f>
        <v>7.1588298007459043E-4</v>
      </c>
      <c r="C69" s="12">
        <f>' Data vše'!C69/' Data vše'!$Q69</f>
        <v>5.4018374329821914E-3</v>
      </c>
      <c r="D69" s="12">
        <f>' Data vše'!D69/' Data vše'!$Q69</f>
        <v>0.27642897555606016</v>
      </c>
      <c r="E69" s="12">
        <f>' Data vše'!E69/' Data vše'!$Q69</f>
        <v>7.2935389636631653E-4</v>
      </c>
      <c r="F69" s="12">
        <f>' Data vše'!F69/' Data vše'!$Q69</f>
        <v>2.6876402418606799E-2</v>
      </c>
      <c r="G69" s="12">
        <f>' Data vše'!G69/' Data vše'!$Q69</f>
        <v>0.36442869844006787</v>
      </c>
      <c r="H69" s="12">
        <f>' Data vše'!H69/' Data vše'!$Q69</f>
        <v>6.7354581458630818E-3</v>
      </c>
      <c r="I69" s="12">
        <f>' Data vše'!I69/' Data vše'!$Q69</f>
        <v>2.8006034970498694E-2</v>
      </c>
      <c r="J69" s="12">
        <f>' Data vše'!J69/' Data vše'!$Q69</f>
        <v>4.5708743394439977E-2</v>
      </c>
      <c r="K69" s="12">
        <f>' Data vše'!K69/' Data vše'!$Q69</f>
        <v>0.16683152502318921</v>
      </c>
      <c r="L69" s="12">
        <f>' Data vše'!L69/' Data vše'!$Q69</f>
        <v>9.033211581908944E-3</v>
      </c>
      <c r="M69" s="12">
        <f>' Data vše'!M69/' Data vše'!$Q69</f>
        <v>1.7631505009256445E-2</v>
      </c>
      <c r="N69" s="12">
        <f>' Data vše'!N69/' Data vše'!$Q69</f>
        <v>4.9902047194393021E-2</v>
      </c>
      <c r="O69" s="12">
        <f>' Data vše'!O69/' Data vše'!$Q69</f>
        <v>1.5703239562926499E-3</v>
      </c>
      <c r="P69" s="12">
        <f>' Data vše'!P69/' Data vše'!$Q69</f>
        <v>6.910387615994211E-2</v>
      </c>
      <c r="AJ69" s="22"/>
      <c r="AL69" s="23"/>
    </row>
    <row r="70" spans="1:38" x14ac:dyDescent="0.35">
      <c r="A70" s="1">
        <f>' Data vše'!A70</f>
        <v>41971</v>
      </c>
      <c r="B70" s="12">
        <f>' Data vše'!B70/' Data vše'!$Q70</f>
        <v>7.2462647920418623E-4</v>
      </c>
      <c r="C70" s="12">
        <f>' Data vše'!C70/' Data vše'!$Q70</f>
        <v>5.474311508227892E-3</v>
      </c>
      <c r="D70" s="12">
        <f>' Data vše'!D70/' Data vše'!$Q70</f>
        <v>0.2779860407955046</v>
      </c>
      <c r="E70" s="12">
        <f>' Data vše'!E70/' Data vše'!$Q70</f>
        <v>7.1689713009267489E-4</v>
      </c>
      <c r="F70" s="12">
        <f>' Data vše'!F70/' Data vše'!$Q70</f>
        <v>2.6967699050062993E-2</v>
      </c>
      <c r="G70" s="12">
        <f>' Data vše'!G70/' Data vše'!$Q70</f>
        <v>0.36951119596218801</v>
      </c>
      <c r="H70" s="12">
        <f>' Data vše'!H70/' Data vše'!$Q70</f>
        <v>6.6008641412306666E-3</v>
      </c>
      <c r="I70" s="12">
        <f>' Data vše'!I70/' Data vše'!$Q70</f>
        <v>2.7798604079550461E-2</v>
      </c>
      <c r="J70" s="12">
        <f>' Data vše'!J70/' Data vše'!$Q70</f>
        <v>4.5321038515346621E-2</v>
      </c>
      <c r="K70" s="12">
        <f>' Data vše'!K70/' Data vše'!$Q70</f>
        <v>0.16345254566112988</v>
      </c>
      <c r="L70" s="12">
        <f>' Data vše'!L70/' Data vše'!$Q70</f>
        <v>8.6027655611120996E-3</v>
      </c>
      <c r="M70" s="12">
        <f>' Data vše'!M70/' Data vše'!$Q70</f>
        <v>1.6654814998029017E-2</v>
      </c>
      <c r="N70" s="12">
        <f>' Data vše'!N70/' Data vše'!$Q70</f>
        <v>4.8691034727965557E-2</v>
      </c>
      <c r="O70" s="12">
        <f>' Data vše'!O70/' Data vše'!$Q70</f>
        <v>1.4975613903553183E-3</v>
      </c>
      <c r="P70" s="12">
        <f>' Data vše'!P70/' Data vše'!$Q70</f>
        <v>6.6843411116349893E-2</v>
      </c>
      <c r="AJ70" s="22"/>
      <c r="AL70" s="23"/>
    </row>
    <row r="71" spans="1:38" x14ac:dyDescent="0.35">
      <c r="A71" s="1">
        <f>' Data vše'!A71</f>
        <v>42001</v>
      </c>
      <c r="B71" s="12">
        <f>' Data vše'!B71/' Data vše'!$Q71</f>
        <v>6.9014640699446774E-4</v>
      </c>
      <c r="C71" s="12">
        <f>' Data vše'!C71/' Data vše'!$Q71</f>
        <v>5.2259214561720122E-3</v>
      </c>
      <c r="D71" s="12">
        <f>' Data vše'!D71/' Data vše'!$Q71</f>
        <v>0.27145820185490688</v>
      </c>
      <c r="E71" s="12">
        <f>' Data vše'!E71/' Data vše'!$Q71</f>
        <v>6.7169329450798463E-4</v>
      </c>
      <c r="F71" s="12">
        <f>' Data vše'!F71/' Data vše'!$Q71</f>
        <v>2.6996903567724769E-2</v>
      </c>
      <c r="G71" s="12">
        <f>' Data vše'!G71/' Data vše'!$Q71</f>
        <v>0.38501681078547517</v>
      </c>
      <c r="H71" s="12">
        <f>' Data vše'!H71/' Data vše'!$Q71</f>
        <v>6.4604346815177313E-3</v>
      </c>
      <c r="I71" s="12">
        <f>' Data vše'!I71/' Data vše'!$Q71</f>
        <v>2.7019047302708547E-2</v>
      </c>
      <c r="J71" s="12">
        <f>' Data vše'!J71/' Data vše'!$Q71</f>
        <v>4.5335606756791672E-2</v>
      </c>
      <c r="K71" s="12">
        <f>' Data vše'!K71/' Data vše'!$Q71</f>
        <v>0.15944596375070583</v>
      </c>
      <c r="L71" s="12">
        <f>' Data vše'!L71/' Data vše'!$Q71</f>
        <v>8.2614584601984811E-3</v>
      </c>
      <c r="M71" s="12">
        <f>' Data vše'!M71/' Data vše'!$Q71</f>
        <v>1.564085814354307E-2</v>
      </c>
      <c r="N71" s="12">
        <f>' Data vše'!N71/' Data vše'!$Q71</f>
        <v>4.6350527943548235E-2</v>
      </c>
      <c r="O71" s="12">
        <f>' Data vše'!O71/' Data vše'!$Q71</f>
        <v>1.4264255952051432E-3</v>
      </c>
      <c r="P71" s="12">
        <f>' Data vše'!P71/' Data vše'!$Q71</f>
        <v>6.3417811682296446E-2</v>
      </c>
      <c r="AJ71" s="22"/>
      <c r="AL71" s="23"/>
    </row>
    <row r="72" spans="1:38" x14ac:dyDescent="0.35">
      <c r="A72" s="1">
        <f>' Data vše'!A72</f>
        <v>42032</v>
      </c>
      <c r="B72" s="12">
        <f>' Data vše'!B72/' Data vše'!$Q72</f>
        <v>6.5804732546912847E-4</v>
      </c>
      <c r="C72" s="12">
        <f>' Data vše'!C72/' Data vše'!$Q72</f>
        <v>5.1582999365325944E-3</v>
      </c>
      <c r="D72" s="12">
        <f>' Data vše'!D72/' Data vše'!$Q72</f>
        <v>0.26906224660233624</v>
      </c>
      <c r="E72" s="12">
        <f>' Data vše'!E72/' Data vše'!$Q72</f>
        <v>6.6523909951797132E-4</v>
      </c>
      <c r="F72" s="12">
        <f>' Data vše'!F72/' Data vše'!$Q72</f>
        <v>2.6789358331939926E-2</v>
      </c>
      <c r="G72" s="12">
        <f>' Data vše'!G72/' Data vše'!$Q72</f>
        <v>0.39231127436438201</v>
      </c>
      <c r="H72" s="12">
        <f>' Data vše'!H72/' Data vše'!$Q72</f>
        <v>6.3683159202504178E-3</v>
      </c>
      <c r="I72" s="12">
        <f>' Data vše'!I72/' Data vše'!$Q72</f>
        <v>2.6559221562376955E-2</v>
      </c>
      <c r="J72" s="12">
        <f>' Data vše'!J72/' Data vše'!$Q72</f>
        <v>4.5274015580978474E-2</v>
      </c>
      <c r="K72" s="12">
        <f>' Data vše'!K72/' Data vše'!$Q72</f>
        <v>0.15778752263161397</v>
      </c>
      <c r="L72" s="12">
        <f>' Data vše'!L72/' Data vše'!$Q72</f>
        <v>7.9397185499225989E-3</v>
      </c>
      <c r="M72" s="12">
        <f>' Data vše'!M72/' Data vše'!$Q72</f>
        <v>1.4984061230764251E-2</v>
      </c>
      <c r="N72" s="12">
        <f>' Data vše'!N72/' Data vše'!$Q72</f>
        <v>4.501511171522013E-2</v>
      </c>
      <c r="O72" s="12">
        <f>' Data vše'!O72/' Data vše'!$Q72</f>
        <v>1.4275671486953224E-3</v>
      </c>
      <c r="P72" s="12">
        <f>' Data vše'!P72/' Data vše'!$Q72</f>
        <v>6.1426740094679702E-2</v>
      </c>
      <c r="AJ72" s="22"/>
      <c r="AL72" s="23"/>
    </row>
    <row r="73" spans="1:38" x14ac:dyDescent="0.35">
      <c r="A73" s="1">
        <f>' Data vše'!A73</f>
        <v>42063</v>
      </c>
      <c r="B73" s="12">
        <f>' Data vše'!B73/' Data vše'!$Q73</f>
        <v>1.0226954072178837E-3</v>
      </c>
      <c r="C73" s="12">
        <f>' Data vše'!C73/' Data vše'!$Q73</f>
        <v>5.2014508345597735E-3</v>
      </c>
      <c r="D73" s="12">
        <f>' Data vše'!D73/' Data vše'!$Q73</f>
        <v>0.27241819811332857</v>
      </c>
      <c r="E73" s="12">
        <f>' Data vše'!E73/' Data vše'!$Q73</f>
        <v>6.616362759957993E-4</v>
      </c>
      <c r="F73" s="12">
        <f>' Data vše'!F73/' Data vše'!$Q73</f>
        <v>2.696763480610025E-2</v>
      </c>
      <c r="G73" s="12">
        <f>' Data vše'!G73/' Data vše'!$Q73</f>
        <v>0.38764371344734494</v>
      </c>
      <c r="H73" s="12">
        <f>' Data vše'!H73/' Data vše'!$Q73</f>
        <v>6.3469430021425282E-3</v>
      </c>
      <c r="I73" s="12">
        <f>' Data vše'!I73/' Data vše'!$Q73</f>
        <v>2.7277375888214626E-2</v>
      </c>
      <c r="J73" s="12">
        <f>' Data vše'!J73/' Data vše'!$Q73</f>
        <v>4.4961942168224231E-2</v>
      </c>
      <c r="K73" s="12">
        <f>' Data vše'!K73/' Data vše'!$Q73</f>
        <v>0.15786898135505309</v>
      </c>
      <c r="L73" s="12">
        <f>' Data vše'!L73/' Data vše'!$Q73</f>
        <v>7.9103107124594719E-3</v>
      </c>
      <c r="M73" s="12">
        <f>' Data vše'!M73/' Data vše'!$Q73</f>
        <v>1.5206637623094588E-2</v>
      </c>
      <c r="N73" s="12">
        <f>' Data vše'!N73/' Data vše'!$Q73</f>
        <v>4.5088404503525366E-2</v>
      </c>
      <c r="O73" s="12">
        <f>' Data vše'!O73/' Data vše'!$Q73</f>
        <v>1.4240758627388809E-3</v>
      </c>
      <c r="P73" s="12">
        <f>' Data vše'!P73/' Data vše'!$Q73</f>
        <v>6.1719117989358835E-2</v>
      </c>
      <c r="AJ73" s="22"/>
      <c r="AL73" s="23"/>
    </row>
    <row r="74" spans="1:38" x14ac:dyDescent="0.35">
      <c r="A74" s="1">
        <f>' Data vše'!A74</f>
        <v>42091</v>
      </c>
      <c r="B74" s="12">
        <f>' Data vše'!B74/' Data vše'!$Q74</f>
        <v>2.979164882023167E-3</v>
      </c>
      <c r="C74" s="12">
        <f>' Data vše'!C74/' Data vše'!$Q74</f>
        <v>5.1131226026288985E-3</v>
      </c>
      <c r="D74" s="12">
        <f>' Data vše'!D74/' Data vše'!$Q74</f>
        <v>0.27493218354701465</v>
      </c>
      <c r="E74" s="12">
        <f>' Data vše'!E74/' Data vše'!$Q74</f>
        <v>6.4151984999476501E-4</v>
      </c>
      <c r="F74" s="12">
        <f>' Data vše'!F74/' Data vše'!$Q74</f>
        <v>2.6867688910463247E-2</v>
      </c>
      <c r="G74" s="12">
        <f>' Data vše'!G74/' Data vše'!$Q74</f>
        <v>0.38295118167194919</v>
      </c>
      <c r="H74" s="12">
        <f>' Data vše'!H74/' Data vše'!$Q74</f>
        <v>6.3219211330344648E-3</v>
      </c>
      <c r="I74" s="12">
        <f>' Data vše'!I74/' Data vše'!$Q74</f>
        <v>2.8076487440868811E-2</v>
      </c>
      <c r="J74" s="12">
        <f>' Data vše'!J74/' Data vše'!$Q74</f>
        <v>4.4289616706166775E-2</v>
      </c>
      <c r="K74" s="12">
        <f>' Data vše'!K74/' Data vše'!$Q74</f>
        <v>0.15753405099797266</v>
      </c>
      <c r="L74" s="12">
        <f>' Data vše'!L74/' Data vše'!$Q74</f>
        <v>7.7420214537943901E-3</v>
      </c>
      <c r="M74" s="12">
        <f>' Data vše'!M74/' Data vše'!$Q74</f>
        <v>1.5592549232365343E-2</v>
      </c>
      <c r="N74" s="12">
        <f>' Data vše'!N74/' Data vše'!$Q74</f>
        <v>4.5506029715504027E-2</v>
      </c>
      <c r="O74" s="12">
        <f>' Data vše'!O74/' Data vše'!$Q74</f>
        <v>1.4524618562196017E-3</v>
      </c>
      <c r="P74" s="12">
        <f>' Data vše'!P74/' Data vše'!$Q74</f>
        <v>6.2551040804088978E-2</v>
      </c>
      <c r="AJ74" s="22"/>
      <c r="AL74" s="23"/>
    </row>
    <row r="75" spans="1:38" x14ac:dyDescent="0.35">
      <c r="A75" s="1">
        <f>' Data vše'!A75</f>
        <v>42122</v>
      </c>
      <c r="B75" s="12">
        <f>' Data vše'!B75/' Data vše'!$Q75</f>
        <v>4.6034765096575362E-3</v>
      </c>
      <c r="C75" s="12">
        <f>' Data vše'!C75/' Data vše'!$Q75</f>
        <v>5.2117131320117581E-3</v>
      </c>
      <c r="D75" s="12">
        <f>' Data vše'!D75/' Data vše'!$Q75</f>
        <v>0.28083240945106136</v>
      </c>
      <c r="E75" s="12">
        <f>' Data vše'!E75/' Data vše'!$Q75</f>
        <v>6.7129794440432477E-4</v>
      </c>
      <c r="F75" s="12">
        <f>' Data vše'!F75/' Data vše'!$Q75</f>
        <v>2.6487789497238526E-2</v>
      </c>
      <c r="G75" s="12">
        <f>' Data vše'!G75/' Data vše'!$Q75</f>
        <v>0.3714169472217419</v>
      </c>
      <c r="H75" s="12">
        <f>' Data vše'!H75/' Data vše'!$Q75</f>
        <v>6.3488511651087808E-3</v>
      </c>
      <c r="I75" s="12">
        <f>' Data vše'!I75/' Data vše'!$Q75</f>
        <v>2.9209597526368786E-2</v>
      </c>
      <c r="J75" s="12">
        <f>' Data vše'!J75/' Data vše'!$Q75</f>
        <v>4.3847961186773393E-2</v>
      </c>
      <c r="K75" s="12">
        <f>' Data vše'!K75/' Data vše'!$Q75</f>
        <v>0.15928069408138978</v>
      </c>
      <c r="L75" s="12">
        <f>' Data vše'!L75/' Data vše'!$Q75</f>
        <v>7.8033300446514846E-3</v>
      </c>
      <c r="M75" s="12">
        <f>' Data vše'!M75/' Data vše'!$Q75</f>
        <v>1.5917898227163156E-2</v>
      </c>
      <c r="N75" s="12">
        <f>' Data vše'!N75/' Data vše'!$Q75</f>
        <v>4.6917623605276806E-2</v>
      </c>
      <c r="O75" s="12">
        <f>' Data vše'!O75/' Data vše'!$Q75</f>
        <v>1.4504104071523744E-3</v>
      </c>
      <c r="P75" s="12">
        <f>' Data vše'!P75/' Data vše'!$Q75</f>
        <v>6.4285932239592336E-2</v>
      </c>
      <c r="AJ75" s="22"/>
      <c r="AL75" s="23"/>
    </row>
    <row r="76" spans="1:38" x14ac:dyDescent="0.35">
      <c r="A76" s="1">
        <f>' Data vše'!A76</f>
        <v>42152</v>
      </c>
      <c r="B76" s="12">
        <f>' Data vše'!B76/' Data vše'!$Q76</f>
        <v>5.6518406060697161E-3</v>
      </c>
      <c r="C76" s="12">
        <f>' Data vše'!C76/' Data vše'!$Q76</f>
        <v>5.6110408448556866E-3</v>
      </c>
      <c r="D76" s="12">
        <f>' Data vše'!D76/' Data vše'!$Q76</f>
        <v>0.28584527442134128</v>
      </c>
      <c r="E76" s="12">
        <f>' Data vše'!E76/' Data vše'!$Q76</f>
        <v>6.6138560283794548E-4</v>
      </c>
      <c r="F76" s="12">
        <f>' Data vše'!F76/' Data vše'!$Q76</f>
        <v>2.6283635645248223E-2</v>
      </c>
      <c r="G76" s="12">
        <f>' Data vše'!G76/' Data vše'!$Q76</f>
        <v>0.36359029309260044</v>
      </c>
      <c r="H76" s="12">
        <f>' Data vše'!H76/' Data vše'!$Q76</f>
        <v>6.3797942403621298E-3</v>
      </c>
      <c r="I76" s="12">
        <f>' Data vše'!I76/' Data vše'!$Q76</f>
        <v>2.9826772803308647E-2</v>
      </c>
      <c r="J76" s="12">
        <f>' Data vše'!J76/' Data vše'!$Q76</f>
        <v>4.3475366607328064E-2</v>
      </c>
      <c r="K76" s="12">
        <f>' Data vše'!K76/' Data vše'!$Q76</f>
        <v>0.15984702236900591</v>
      </c>
      <c r="L76" s="12">
        <f>' Data vše'!L76/' Data vše'!$Q76</f>
        <v>7.8550277116272871E-3</v>
      </c>
      <c r="M76" s="12">
        <f>' Data vše'!M76/' Data vše'!$Q76</f>
        <v>1.6167442220022376E-2</v>
      </c>
      <c r="N76" s="12">
        <f>' Data vše'!N76/' Data vše'!$Q76</f>
        <v>4.7321280940713653E-2</v>
      </c>
      <c r="O76" s="12">
        <f>' Data vše'!O76/' Data vše'!$Q76</f>
        <v>1.4838228946786375E-3</v>
      </c>
      <c r="P76" s="12">
        <f>' Data vše'!P76/' Data vše'!$Q76</f>
        <v>6.4972546055414665E-2</v>
      </c>
      <c r="AJ76" s="22"/>
      <c r="AL76" s="23"/>
    </row>
    <row r="77" spans="1:38" x14ac:dyDescent="0.35">
      <c r="A77" s="1">
        <f>' Data vše'!A77</f>
        <v>42183</v>
      </c>
      <c r="B77" s="12">
        <f>' Data vše'!B77/' Data vše'!$Q77</f>
        <v>6.2029929440955258E-3</v>
      </c>
      <c r="C77" s="12">
        <f>' Data vše'!C77/' Data vše'!$Q77</f>
        <v>5.7909369842377521E-3</v>
      </c>
      <c r="D77" s="12">
        <f>' Data vše'!D77/' Data vše'!$Q77</f>
        <v>0.28554813411756885</v>
      </c>
      <c r="E77" s="12">
        <f>' Data vše'!E77/' Data vše'!$Q77</f>
        <v>6.5574496837581279E-4</v>
      </c>
      <c r="F77" s="12">
        <f>' Data vše'!F77/' Data vše'!$Q77</f>
        <v>2.5981679017268691E-2</v>
      </c>
      <c r="G77" s="12">
        <f>' Data vše'!G77/' Data vše'!$Q77</f>
        <v>0.35902258554038036</v>
      </c>
      <c r="H77" s="12">
        <f>' Data vše'!H77/' Data vše'!$Q77</f>
        <v>6.4134516332701955E-3</v>
      </c>
      <c r="I77" s="12">
        <f>' Data vše'!I77/' Data vše'!$Q77</f>
        <v>2.9947163792244044E-2</v>
      </c>
      <c r="J77" s="12">
        <f>' Data vše'!J77/' Data vše'!$Q77</f>
        <v>4.3600394333122877E-2</v>
      </c>
      <c r="K77" s="12">
        <f>' Data vše'!K77/' Data vše'!$Q77</f>
        <v>0.16022995380985611</v>
      </c>
      <c r="L77" s="12">
        <f>' Data vše'!L77/' Data vše'!$Q77</f>
        <v>8.1835199769603115E-3</v>
      </c>
      <c r="M77" s="12">
        <f>' Data vše'!M77/' Data vše'!$Q77</f>
        <v>1.6909801836528984E-2</v>
      </c>
      <c r="N77" s="12">
        <f>' Data vše'!N77/' Data vše'!$Q77</f>
        <v>4.9898647526002725E-2</v>
      </c>
      <c r="O77" s="12">
        <f>' Data vše'!O77/' Data vše'!$Q77</f>
        <v>1.614993520087728E-3</v>
      </c>
      <c r="P77" s="12">
        <f>' Data vše'!P77/' Data vše'!$Q77</f>
        <v>6.8423442882619437E-2</v>
      </c>
      <c r="AJ77" s="22"/>
      <c r="AL77" s="23"/>
    </row>
    <row r="78" spans="1:38" x14ac:dyDescent="0.35">
      <c r="A78" s="1">
        <f>' Data vše'!A78</f>
        <v>42213</v>
      </c>
      <c r="B78" s="12">
        <f>' Data vše'!B78/' Data vše'!$Q78</f>
        <v>6.8457578871940058E-3</v>
      </c>
      <c r="C78" s="12">
        <f>' Data vše'!C78/' Data vše'!$Q78</f>
        <v>5.7851475103047941E-3</v>
      </c>
      <c r="D78" s="12">
        <f>' Data vše'!D78/' Data vše'!$Q78</f>
        <v>0.27688943136820932</v>
      </c>
      <c r="E78" s="12">
        <f>' Data vše'!E78/' Data vše'!$Q78</f>
        <v>6.3548968863196605E-4</v>
      </c>
      <c r="F78" s="12">
        <f>' Data vše'!F78/' Data vše'!$Q78</f>
        <v>2.527495885752102E-2</v>
      </c>
      <c r="G78" s="12">
        <f>' Data vše'!G78/' Data vše'!$Q78</f>
        <v>0.35221906425239019</v>
      </c>
      <c r="H78" s="12">
        <f>' Data vše'!H78/' Data vše'!$Q78</f>
        <v>6.3614709175813704E-3</v>
      </c>
      <c r="I78" s="12">
        <f>' Data vše'!I78/' Data vše'!$Q78</f>
        <v>2.976063952176114E-2</v>
      </c>
      <c r="J78" s="12">
        <f>' Data vše'!J78/' Data vše'!$Q78</f>
        <v>4.3780856859234649E-2</v>
      </c>
      <c r="K78" s="12">
        <f>' Data vše'!K78/' Data vše'!$Q78</f>
        <v>0.1620936974762294</v>
      </c>
      <c r="L78" s="12">
        <f>' Data vše'!L78/' Data vše'!$Q78</f>
        <v>8.9932747660192713E-3</v>
      </c>
      <c r="M78" s="12">
        <f>' Data vše'!M78/' Data vše'!$Q78</f>
        <v>1.9713328410114365E-2</v>
      </c>
      <c r="N78" s="12">
        <f>' Data vše'!N78/' Data vše'!$Q78</f>
        <v>5.9696586543834543E-2</v>
      </c>
      <c r="O78" s="12">
        <f>' Data vše'!O78/' Data vše'!$Q78</f>
        <v>1.9502959409739647E-3</v>
      </c>
      <c r="P78" s="12">
        <f>' Data vše'!P78/' Data vše'!$Q78</f>
        <v>8.1360210894922874E-2</v>
      </c>
      <c r="AJ78" s="22"/>
      <c r="AL78" s="23"/>
    </row>
    <row r="79" spans="1:38" x14ac:dyDescent="0.35">
      <c r="A79" s="1">
        <f>' Data vše'!A79</f>
        <v>42244</v>
      </c>
      <c r="B79" s="12">
        <f>' Data vše'!B79/' Data vše'!$Q79</f>
        <v>7.5022300328846641E-3</v>
      </c>
      <c r="C79" s="12">
        <f>' Data vše'!C79/' Data vše'!$Q79</f>
        <v>5.8801862132932146E-3</v>
      </c>
      <c r="D79" s="12">
        <f>' Data vše'!D79/' Data vše'!$Q79</f>
        <v>0.27501963760301423</v>
      </c>
      <c r="E79" s="12">
        <f>' Data vše'!E79/' Data vše'!$Q79</f>
        <v>6.4127313797801479E-4</v>
      </c>
      <c r="F79" s="12">
        <f>' Data vše'!F79/' Data vše'!$Q79</f>
        <v>2.5218232571349957E-2</v>
      </c>
      <c r="G79" s="12">
        <f>' Data vše'!G79/' Data vše'!$Q79</f>
        <v>0.35106264950096078</v>
      </c>
      <c r="H79" s="12">
        <f>' Data vše'!H79/' Data vše'!$Q79</f>
        <v>6.3128791610638476E-3</v>
      </c>
      <c r="I79" s="12">
        <f>' Data vše'!I79/' Data vše'!$Q79</f>
        <v>2.9423120448403031E-2</v>
      </c>
      <c r="J79" s="12">
        <f>' Data vše'!J79/' Data vše'!$Q79</f>
        <v>4.4083645094149547E-2</v>
      </c>
      <c r="K79" s="12">
        <f>' Data vše'!K79/' Data vše'!$Q79</f>
        <v>0.16293441262487074</v>
      </c>
      <c r="L79" s="12">
        <f>' Data vše'!L79/' Data vše'!$Q79</f>
        <v>9.6656947717378289E-3</v>
      </c>
      <c r="M79" s="12">
        <f>' Data vše'!M79/' Data vše'!$Q79</f>
        <v>2.0325473854251264E-2</v>
      </c>
      <c r="N79" s="12">
        <f>' Data vše'!N79/' Data vše'!$Q79</f>
        <v>6.0008964510302527E-2</v>
      </c>
      <c r="O79" s="12">
        <f>' Data vše'!O79/' Data vše'!$Q79</f>
        <v>1.9216004757403487E-3</v>
      </c>
      <c r="P79" s="12">
        <f>' Data vše'!P79/' Data vše'!$Q79</f>
        <v>8.2256038840294143E-2</v>
      </c>
      <c r="AJ79" s="22"/>
      <c r="AL79" s="23"/>
    </row>
    <row r="80" spans="1:38" x14ac:dyDescent="0.35">
      <c r="A80" s="1">
        <f>' Data vše'!A80</f>
        <v>42275</v>
      </c>
      <c r="B80" s="12">
        <f>' Data vše'!B80/' Data vše'!$Q80</f>
        <v>8.4522915101427499E-3</v>
      </c>
      <c r="C80" s="12">
        <f>' Data vše'!C80/' Data vše'!$Q80</f>
        <v>6.2617110063092341E-3</v>
      </c>
      <c r="D80" s="12">
        <f>' Data vše'!D80/' Data vše'!$Q80</f>
        <v>0.27712427470965756</v>
      </c>
      <c r="E80" s="12">
        <f>' Data vše'!E80/' Data vše'!$Q80</f>
        <v>6.5853194898300943E-4</v>
      </c>
      <c r="F80" s="12">
        <f>' Data vše'!F80/' Data vše'!$Q80</f>
        <v>2.5820788790021091E-2</v>
      </c>
      <c r="G80" s="12">
        <f>' Data vše'!G80/' Data vše'!$Q80</f>
        <v>0.35191177934880014</v>
      </c>
      <c r="H80" s="12">
        <f>' Data vše'!H80/' Data vše'!$Q80</f>
        <v>6.4631176848641749E-3</v>
      </c>
      <c r="I80" s="12">
        <f>' Data vše'!I80/' Data vše'!$Q80</f>
        <v>2.8452653589564871E-2</v>
      </c>
      <c r="J80" s="12">
        <f>' Data vše'!J80/' Data vše'!$Q80</f>
        <v>4.4834484444162825E-2</v>
      </c>
      <c r="K80" s="12">
        <f>' Data vše'!K80/' Data vše'!$Q80</f>
        <v>0.16486381287735466</v>
      </c>
      <c r="L80" s="12">
        <f>' Data vše'!L80/' Data vše'!$Q80</f>
        <v>9.9752880794402258E-3</v>
      </c>
      <c r="M80" s="12">
        <f>' Data vše'!M80/' Data vše'!$Q80</f>
        <v>1.889828283834059E-2</v>
      </c>
      <c r="N80" s="12">
        <f>' Data vše'!N80/' Data vše'!$Q80</f>
        <v>5.4533686964235606E-2</v>
      </c>
      <c r="O80" s="12">
        <f>' Data vše'!O80/' Data vše'!$Q80</f>
        <v>1.7492962081232519E-3</v>
      </c>
      <c r="P80" s="12">
        <f>' Data vše'!P80/' Data vše'!$Q80</f>
        <v>7.5181266010699452E-2</v>
      </c>
      <c r="AJ80" s="22"/>
      <c r="AL80" s="23"/>
    </row>
    <row r="81" spans="1:38" x14ac:dyDescent="0.35">
      <c r="A81" s="1">
        <f>' Data vše'!A81</f>
        <v>42305</v>
      </c>
      <c r="B81" s="12">
        <f>' Data vše'!B81/' Data vše'!$Q81</f>
        <v>1.0582391643743959E-2</v>
      </c>
      <c r="C81" s="12">
        <f>' Data vše'!C81/' Data vše'!$Q81</f>
        <v>6.5050925581741133E-3</v>
      </c>
      <c r="D81" s="12">
        <f>' Data vše'!D81/' Data vše'!$Q81</f>
        <v>0.27722381235595867</v>
      </c>
      <c r="E81" s="12">
        <f>' Data vše'!E81/' Data vše'!$Q81</f>
        <v>6.1101405099992564E-4</v>
      </c>
      <c r="F81" s="12">
        <f>' Data vše'!F81/' Data vše'!$Q81</f>
        <v>2.5846126682031074E-2</v>
      </c>
      <c r="G81" s="12">
        <f>' Data vše'!G81/' Data vše'!$Q81</f>
        <v>0.35215783213144003</v>
      </c>
      <c r="H81" s="12">
        <f>' Data vše'!H81/' Data vše'!$Q81</f>
        <v>6.3331722548509405E-3</v>
      </c>
      <c r="I81" s="12">
        <f>' Data vše'!I81/' Data vše'!$Q81</f>
        <v>2.865957921344138E-2</v>
      </c>
      <c r="J81" s="12">
        <f>' Data vše'!J81/' Data vše'!$Q81</f>
        <v>4.4518065571332983E-2</v>
      </c>
      <c r="K81" s="12">
        <f>' Data vše'!K81/' Data vše'!$Q81</f>
        <v>0.16412116199539067</v>
      </c>
      <c r="L81" s="12">
        <f>' Data vše'!L81/' Data vše'!$Q81</f>
        <v>9.648446212177534E-3</v>
      </c>
      <c r="M81" s="12">
        <f>' Data vše'!M81/' Data vše'!$Q81</f>
        <v>1.8783454761727752E-2</v>
      </c>
      <c r="N81" s="12">
        <f>' Data vše'!N81/' Data vše'!$Q81</f>
        <v>5.3246505835997326E-2</v>
      </c>
      <c r="O81" s="12">
        <f>' Data vše'!O81/' Data vše'!$Q81</f>
        <v>1.7633447327336258E-3</v>
      </c>
      <c r="P81" s="12">
        <f>' Data vše'!P81/' Data vše'!$Q81</f>
        <v>7.3793305330458706E-2</v>
      </c>
      <c r="AJ81" s="22"/>
      <c r="AL81" s="23"/>
    </row>
    <row r="82" spans="1:38" x14ac:dyDescent="0.35">
      <c r="A82" s="1">
        <f>' Data vše'!A82</f>
        <v>42336</v>
      </c>
      <c r="B82" s="12">
        <f>' Data vše'!B82/' Data vše'!$Q82</f>
        <v>1.1252677553064234E-2</v>
      </c>
      <c r="C82" s="12">
        <f>' Data vše'!C82/' Data vše'!$Q82</f>
        <v>6.4864012759525596E-3</v>
      </c>
      <c r="D82" s="12">
        <f>' Data vše'!D82/' Data vše'!$Q82</f>
        <v>0.27768195769697979</v>
      </c>
      <c r="E82" s="12">
        <f>' Data vše'!E82/' Data vše'!$Q82</f>
        <v>5.8187516807151269E-4</v>
      </c>
      <c r="F82" s="12">
        <f>' Data vše'!F82/' Data vše'!$Q82</f>
        <v>2.6089335225007188E-2</v>
      </c>
      <c r="G82" s="12">
        <f>' Data vše'!G82/' Data vše'!$Q82</f>
        <v>0.3580178225350284</v>
      </c>
      <c r="H82" s="12">
        <f>' Data vše'!H82/' Data vše'!$Q82</f>
        <v>6.277760777440862E-3</v>
      </c>
      <c r="I82" s="12">
        <f>' Data vše'!I82/' Data vše'!$Q82</f>
        <v>2.8344970836694763E-2</v>
      </c>
      <c r="J82" s="12">
        <f>' Data vše'!J82/' Data vše'!$Q82</f>
        <v>4.3782049498799158E-2</v>
      </c>
      <c r="K82" s="12">
        <f>' Data vše'!K82/' Data vše'!$Q82</f>
        <v>0.16092441650207251</v>
      </c>
      <c r="L82" s="12">
        <f>' Data vše'!L82/' Data vše'!$Q82</f>
        <v>9.1338173792898797E-3</v>
      </c>
      <c r="M82" s="12">
        <f>' Data vše'!M82/' Data vše'!$Q82</f>
        <v>1.8258361847534797E-2</v>
      </c>
      <c r="N82" s="12">
        <f>' Data vše'!N82/' Data vše'!$Q82</f>
        <v>5.1443792249700949E-2</v>
      </c>
      <c r="O82" s="12">
        <f>' Data vše'!O82/' Data vše'!$Q82</f>
        <v>1.7247614543633683E-3</v>
      </c>
      <c r="P82" s="12">
        <f>' Data vše'!P82/' Data vše'!$Q82</f>
        <v>7.1426915551599107E-2</v>
      </c>
      <c r="AJ82" s="22"/>
      <c r="AL82" s="23"/>
    </row>
    <row r="83" spans="1:38" x14ac:dyDescent="0.35">
      <c r="A83" s="1">
        <f>' Data vše'!A83</f>
        <v>42366</v>
      </c>
      <c r="B83" s="12">
        <f>' Data vše'!B83/' Data vše'!$Q83</f>
        <v>1.1659214597522059E-2</v>
      </c>
      <c r="C83" s="12">
        <f>' Data vše'!C83/' Data vše'!$Q83</f>
        <v>6.1396810543831847E-3</v>
      </c>
      <c r="D83" s="12">
        <f>' Data vše'!D83/' Data vše'!$Q83</f>
        <v>0.26940443769614097</v>
      </c>
      <c r="E83" s="12">
        <f>' Data vše'!E83/' Data vše'!$Q83</f>
        <v>5.6938810640936796E-4</v>
      </c>
      <c r="F83" s="12">
        <f>' Data vše'!F83/' Data vše'!$Q83</f>
        <v>2.5924814286786224E-2</v>
      </c>
      <c r="G83" s="12">
        <f>' Data vše'!G83/' Data vše'!$Q83</f>
        <v>0.37387832749967997</v>
      </c>
      <c r="H83" s="12">
        <f>' Data vše'!H83/' Data vše'!$Q83</f>
        <v>6.0381622447132979E-3</v>
      </c>
      <c r="I83" s="12">
        <f>' Data vše'!I83/' Data vše'!$Q83</f>
        <v>2.7207040991529801E-2</v>
      </c>
      <c r="J83" s="12">
        <f>' Data vše'!J83/' Data vše'!$Q83</f>
        <v>4.3900264390291273E-2</v>
      </c>
      <c r="K83" s="12">
        <f>' Data vše'!K83/' Data vše'!$Q83</f>
        <v>0.15783305893828981</v>
      </c>
      <c r="L83" s="12">
        <f>' Data vše'!L83/' Data vše'!$Q83</f>
        <v>8.7659285219302691E-3</v>
      </c>
      <c r="M83" s="12">
        <f>' Data vše'!M83/' Data vše'!$Q83</f>
        <v>1.7578202587405486E-2</v>
      </c>
      <c r="N83" s="12">
        <f>' Data vše'!N83/' Data vše'!$Q83</f>
        <v>4.9461729615685096E-2</v>
      </c>
      <c r="O83" s="12">
        <f>' Data vše'!O83/' Data vše'!$Q83</f>
        <v>1.6397494692331799E-3</v>
      </c>
      <c r="P83" s="12">
        <f>' Data vše'!P83/' Data vše'!$Q83</f>
        <v>6.8679681672323772E-2</v>
      </c>
      <c r="AJ83" s="22"/>
      <c r="AL83" s="23"/>
    </row>
    <row r="84" spans="1:38" x14ac:dyDescent="0.35">
      <c r="A84" s="1">
        <f>' Data vše'!A84</f>
        <v>42397</v>
      </c>
      <c r="B84" s="12">
        <f>' Data vše'!B84/' Data vše'!$Q84</f>
        <v>1.2006769318981692E-2</v>
      </c>
      <c r="C84" s="12">
        <f>' Data vše'!C84/' Data vše'!$Q84</f>
        <v>5.9605950325522083E-3</v>
      </c>
      <c r="D84" s="12">
        <f>' Data vše'!D84/' Data vše'!$Q84</f>
        <v>0.26646598331632448</v>
      </c>
      <c r="E84" s="12">
        <f>' Data vše'!E84/' Data vše'!$Q84</f>
        <v>5.6054411289615169E-4</v>
      </c>
      <c r="F84" s="12">
        <f>' Data vše'!F84/' Data vše'!$Q84</f>
        <v>2.5887724297875708E-2</v>
      </c>
      <c r="G84" s="12">
        <f>' Data vše'!G84/' Data vše'!$Q84</f>
        <v>0.38181398065480965</v>
      </c>
      <c r="H84" s="12">
        <f>' Data vše'!H84/' Data vše'!$Q84</f>
        <v>5.9456186631236859E-3</v>
      </c>
      <c r="I84" s="12">
        <f>' Data vše'!I84/' Data vše'!$Q84</f>
        <v>2.6837654015913464E-2</v>
      </c>
      <c r="J84" s="12">
        <f>' Data vše'!J84/' Data vše'!$Q84</f>
        <v>4.3621885182594036E-2</v>
      </c>
      <c r="K84" s="12">
        <f>' Data vše'!K84/' Data vše'!$Q84</f>
        <v>0.15577991583280382</v>
      </c>
      <c r="L84" s="12">
        <f>' Data vše'!L84/' Data vše'!$Q84</f>
        <v>8.5129962794419384E-3</v>
      </c>
      <c r="M84" s="12">
        <f>' Data vše'!M84/' Data vše'!$Q84</f>
        <v>1.6938273823659668E-2</v>
      </c>
      <c r="N84" s="12">
        <f>' Data vše'!N84/' Data vše'!$Q84</f>
        <v>4.8044193126702224E-2</v>
      </c>
      <c r="O84" s="12">
        <f>' Data vše'!O84/' Data vše'!$Q84</f>
        <v>1.6238663423212944E-3</v>
      </c>
      <c r="P84" s="12">
        <f>' Data vše'!P84/' Data vše'!$Q84</f>
        <v>6.6606333292683187E-2</v>
      </c>
      <c r="AJ84" s="22"/>
      <c r="AL84" s="23"/>
    </row>
    <row r="85" spans="1:38" x14ac:dyDescent="0.35">
      <c r="A85" s="1">
        <f>' Data vše'!A85</f>
        <v>42428</v>
      </c>
      <c r="B85" s="12">
        <f>' Data vše'!B85/' Data vše'!$Q85</f>
        <v>1.2366288422431026E-2</v>
      </c>
      <c r="C85" s="12">
        <f>' Data vše'!C85/' Data vše'!$Q85</f>
        <v>6.1419521565124636E-3</v>
      </c>
      <c r="D85" s="12">
        <f>' Data vše'!D85/' Data vše'!$Q85</f>
        <v>0.26955213396523392</v>
      </c>
      <c r="E85" s="12">
        <f>' Data vše'!E85/' Data vše'!$Q85</f>
        <v>5.6801675432624976E-4</v>
      </c>
      <c r="F85" s="12">
        <f>' Data vše'!F85/' Data vše'!$Q85</f>
        <v>2.5790562249866669E-2</v>
      </c>
      <c r="G85" s="12">
        <f>' Data vše'!G85/' Data vše'!$Q85</f>
        <v>0.37959128809723058</v>
      </c>
      <c r="H85" s="12">
        <f>' Data vše'!H85/' Data vše'!$Q85</f>
        <v>5.8514397707120159E-3</v>
      </c>
      <c r="I85" s="12">
        <f>' Data vše'!I85/' Data vše'!$Q85</f>
        <v>2.7449084452384153E-2</v>
      </c>
      <c r="J85" s="12">
        <f>' Data vše'!J85/' Data vše'!$Q85</f>
        <v>4.3429433674287921E-2</v>
      </c>
      <c r="K85" s="12">
        <f>' Data vše'!K85/' Data vše'!$Q85</f>
        <v>0.15456993326887139</v>
      </c>
      <c r="L85" s="12">
        <f>' Data vše'!L85/' Data vše'!$Q85</f>
        <v>8.264426975159023E-3</v>
      </c>
      <c r="M85" s="12">
        <f>' Data vše'!M85/' Data vše'!$Q85</f>
        <v>1.6893078434008162E-2</v>
      </c>
      <c r="N85" s="12">
        <f>' Data vše'!N85/' Data vše'!$Q85</f>
        <v>4.7897687608129146E-2</v>
      </c>
      <c r="O85" s="12">
        <f>' Data vše'!O85/' Data vše'!$Q85</f>
        <v>1.6346741708472988E-3</v>
      </c>
      <c r="P85" s="12">
        <f>' Data vše'!P85/' Data vše'!$Q85</f>
        <v>6.6425440212984604E-2</v>
      </c>
      <c r="AJ85" s="22"/>
      <c r="AL85" s="23"/>
    </row>
    <row r="86" spans="1:38" x14ac:dyDescent="0.35">
      <c r="A86" s="1">
        <f>' Data vše'!A86</f>
        <v>42457</v>
      </c>
      <c r="B86" s="12">
        <f>' Data vše'!B86/' Data vše'!$Q86</f>
        <v>1.2843341028956758E-2</v>
      </c>
      <c r="C86" s="12">
        <f>' Data vše'!C86/' Data vše'!$Q86</f>
        <v>6.352838692059967E-3</v>
      </c>
      <c r="D86" s="12">
        <f>' Data vše'!D86/' Data vše'!$Q86</f>
        <v>0.27533631679789849</v>
      </c>
      <c r="E86" s="12">
        <f>' Data vše'!E86/' Data vše'!$Q86</f>
        <v>5.8224951422787617E-4</v>
      </c>
      <c r="F86" s="12">
        <f>' Data vše'!F86/' Data vše'!$Q86</f>
        <v>2.5808548235310046E-2</v>
      </c>
      <c r="G86" s="12">
        <f>' Data vše'!G86/' Data vše'!$Q86</f>
        <v>0.37250879580419266</v>
      </c>
      <c r="H86" s="12">
        <f>' Data vše'!H86/' Data vše'!$Q86</f>
        <v>5.892455355228623E-3</v>
      </c>
      <c r="I86" s="12">
        <f>' Data vše'!I86/' Data vše'!$Q86</f>
        <v>2.8322602339379249E-2</v>
      </c>
      <c r="J86" s="12">
        <f>' Data vše'!J86/' Data vše'!$Q86</f>
        <v>4.2772771485119911E-2</v>
      </c>
      <c r="K86" s="12">
        <f>' Data vše'!K86/' Data vše'!$Q86</f>
        <v>0.15453308328199156</v>
      </c>
      <c r="L86" s="12">
        <f>' Data vše'!L86/' Data vše'!$Q86</f>
        <v>8.1582635423789636E-3</v>
      </c>
      <c r="M86" s="12">
        <f>' Data vše'!M86/' Data vše'!$Q86</f>
        <v>1.7144765734841767E-2</v>
      </c>
      <c r="N86" s="12">
        <f>' Data vše'!N86/' Data vše'!$Q86</f>
        <v>4.8107801917812547E-2</v>
      </c>
      <c r="O86" s="12">
        <f>' Data vše'!O86/' Data vše'!$Q86</f>
        <v>1.6361662706015901E-3</v>
      </c>
      <c r="P86" s="12">
        <f>' Data vše'!P86/' Data vše'!$Q86</f>
        <v>6.6888733923255908E-2</v>
      </c>
      <c r="AJ86" s="22"/>
      <c r="AL86" s="23"/>
    </row>
    <row r="87" spans="1:38" x14ac:dyDescent="0.35">
      <c r="A87" s="1">
        <f>' Data vše'!A87</f>
        <v>42488</v>
      </c>
      <c r="B87" s="12">
        <f>' Data vše'!B87/' Data vše'!$Q87</f>
        <v>1.3461538461538462E-2</v>
      </c>
      <c r="C87" s="12">
        <f>' Data vše'!C87/' Data vše'!$Q87</f>
        <v>6.7139001349527669E-3</v>
      </c>
      <c r="D87" s="12">
        <f>' Data vše'!D87/' Data vše'!$Q87</f>
        <v>0.28382012724117989</v>
      </c>
      <c r="E87" s="12">
        <f>' Data vše'!E87/' Data vše'!$Q87</f>
        <v>5.9282822440717177E-4</v>
      </c>
      <c r="F87" s="12">
        <f>' Data vše'!F87/' Data vše'!$Q87</f>
        <v>2.5867553499132445E-2</v>
      </c>
      <c r="G87" s="12">
        <f>' Data vše'!G87/' Data vše'!$Q87</f>
        <v>0.35909003277424328</v>
      </c>
      <c r="H87" s="12">
        <f>' Data vše'!H87/' Data vše'!$Q87</f>
        <v>6.0415461731251202E-3</v>
      </c>
      <c r="I87" s="12">
        <f>' Data vše'!I87/' Data vše'!$Q87</f>
        <v>2.948235974551764E-2</v>
      </c>
      <c r="J87" s="12">
        <f>' Data vše'!J87/' Data vše'!$Q87</f>
        <v>4.2507711586658954E-2</v>
      </c>
      <c r="K87" s="12">
        <f>' Data vše'!K87/' Data vše'!$Q87</f>
        <v>0.15590177366493155</v>
      </c>
      <c r="L87" s="12">
        <f>' Data vše'!L87/' Data vše'!$Q87</f>
        <v>8.1622325043377679E-3</v>
      </c>
      <c r="M87" s="12">
        <f>' Data vše'!M87/' Data vše'!$Q87</f>
        <v>1.7416136495083865E-2</v>
      </c>
      <c r="N87" s="12">
        <f>' Data vše'!N87/' Data vše'!$Q87</f>
        <v>4.9272219009061112E-2</v>
      </c>
      <c r="O87" s="12">
        <f>' Data vše'!O87/' Data vše'!$Q87</f>
        <v>1.6700404858299596E-3</v>
      </c>
      <c r="P87" s="12">
        <f>' Data vše'!P87/' Data vše'!$Q87</f>
        <v>6.8358395989974938E-2</v>
      </c>
      <c r="AJ87" s="22"/>
      <c r="AL87" s="23"/>
    </row>
    <row r="88" spans="1:38" x14ac:dyDescent="0.35">
      <c r="A88" s="1">
        <f>' Data vše'!A88</f>
        <v>42518</v>
      </c>
      <c r="B88" s="12">
        <f>' Data vše'!B88/' Data vše'!$Q88</f>
        <v>1.4387432273948869E-2</v>
      </c>
      <c r="C88" s="12">
        <f>' Data vše'!C88/' Data vše'!$Q88</f>
        <v>7.0113402349102939E-3</v>
      </c>
      <c r="D88" s="12">
        <f>' Data vše'!D88/' Data vše'!$Q88</f>
        <v>0.28812606227630455</v>
      </c>
      <c r="E88" s="12">
        <f>' Data vše'!E88/' Data vše'!$Q88</f>
        <v>6.0791967354713533E-4</v>
      </c>
      <c r="F88" s="12">
        <f>' Data vše'!F88/' Data vše'!$Q88</f>
        <v>2.5887246098548845E-2</v>
      </c>
      <c r="G88" s="12">
        <f>' Data vše'!G88/' Data vše'!$Q88</f>
        <v>0.35168913014293712</v>
      </c>
      <c r="H88" s="12">
        <f>' Data vše'!H88/' Data vše'!$Q88</f>
        <v>6.0817297341111331E-3</v>
      </c>
      <c r="I88" s="12">
        <f>' Data vše'!I88/' Data vše'!$Q88</f>
        <v>3.0355455699120289E-2</v>
      </c>
      <c r="J88" s="12">
        <f>' Data vše'!J88/' Data vše'!$Q88</f>
        <v>4.2225087325128106E-2</v>
      </c>
      <c r="K88" s="12">
        <f>' Data vše'!K88/' Data vše'!$Q88</f>
        <v>0.15596179224851756</v>
      </c>
      <c r="L88" s="12">
        <f>' Data vše'!L88/' Data vše'!$Q88</f>
        <v>8.1005296500155782E-3</v>
      </c>
      <c r="M88" s="12">
        <f>' Data vše'!M88/' Data vše'!$Q88</f>
        <v>1.767526450838296E-2</v>
      </c>
      <c r="N88" s="12">
        <f>' Data vše'!N88/' Data vše'!$Q88</f>
        <v>5.0193901045875136E-2</v>
      </c>
      <c r="O88" s="12">
        <f>' Data vše'!O88/' Data vše'!$Q88</f>
        <v>1.6971090886524194E-3</v>
      </c>
      <c r="P88" s="12">
        <f>' Data vše'!P88/' Data vše'!$Q88</f>
        <v>6.9566274642910514E-2</v>
      </c>
      <c r="AJ88" s="22"/>
      <c r="AL88" s="23"/>
    </row>
    <row r="89" spans="1:38" x14ac:dyDescent="0.35">
      <c r="A89" s="1">
        <f>' Data vše'!A89</f>
        <v>42549</v>
      </c>
      <c r="B89" s="12">
        <f>' Data vše'!B89/' Data vše'!$Q89</f>
        <v>1.4901334276971753E-2</v>
      </c>
      <c r="C89" s="12">
        <f>' Data vše'!C89/' Data vše'!$Q89</f>
        <v>6.9497928852438546E-3</v>
      </c>
      <c r="D89" s="12">
        <f>' Data vše'!D89/' Data vše'!$Q89</f>
        <v>0.28674725755084202</v>
      </c>
      <c r="E89" s="12">
        <f>' Data vše'!E89/' Data vše'!$Q89</f>
        <v>6.1405882475385604E-4</v>
      </c>
      <c r="F89" s="12">
        <f>' Data vše'!F89/' Data vše'!$Q89</f>
        <v>2.5608334547573948E-2</v>
      </c>
      <c r="G89" s="12">
        <f>' Data vše'!G89/' Data vše'!$Q89</f>
        <v>0.34810370308694655</v>
      </c>
      <c r="H89" s="12">
        <f>' Data vše'!H89/' Data vše'!$Q89</f>
        <v>6.0963551966029018E-3</v>
      </c>
      <c r="I89" s="12">
        <f>' Data vše'!I89/' Data vše'!$Q89</f>
        <v>3.0364688495243645E-2</v>
      </c>
      <c r="J89" s="12">
        <f>' Data vše'!J89/' Data vše'!$Q89</f>
        <v>4.2182718927582692E-2</v>
      </c>
      <c r="K89" s="12">
        <f>' Data vše'!K89/' Data vše'!$Q89</f>
        <v>0.15672290335338565</v>
      </c>
      <c r="L89" s="12">
        <f>' Data vše'!L89/' Data vše'!$Q89</f>
        <v>8.3184155200766007E-3</v>
      </c>
      <c r="M89" s="12">
        <f>' Data vše'!M89/' Data vše'!$Q89</f>
        <v>1.8385337524198082E-2</v>
      </c>
      <c r="N89" s="12">
        <f>' Data vše'!N89/' Data vše'!$Q89</f>
        <v>5.3227971940634042E-2</v>
      </c>
      <c r="O89" s="12">
        <f>' Data vše'!O89/' Data vše'!$Q89</f>
        <v>1.7771278699444226E-3</v>
      </c>
      <c r="P89" s="12">
        <f>' Data vše'!P89/' Data vše'!$Q89</f>
        <v>7.3390437334776543E-2</v>
      </c>
      <c r="AJ89" s="22"/>
      <c r="AL89" s="23"/>
    </row>
    <row r="90" spans="1:38" x14ac:dyDescent="0.35">
      <c r="A90" s="1">
        <f>' Data vše'!A90</f>
        <v>42579</v>
      </c>
      <c r="B90" s="12">
        <f>' Data vše'!B90/' Data vše'!$Q90</f>
        <v>1.4503420209541951E-2</v>
      </c>
      <c r="C90" s="12">
        <f>' Data vše'!C90/' Data vše'!$Q90</f>
        <v>6.7538315005628196E-3</v>
      </c>
      <c r="D90" s="12">
        <f>' Data vše'!D90/' Data vše'!$Q90</f>
        <v>0.27819571849867319</v>
      </c>
      <c r="E90" s="12">
        <f>' Data vše'!E90/' Data vše'!$Q90</f>
        <v>6.0611308338384272E-4</v>
      </c>
      <c r="F90" s="12">
        <f>' Data vše'!F90/' Data vše'!$Q90</f>
        <v>2.4802249239811953E-2</v>
      </c>
      <c r="G90" s="12">
        <f>' Data vše'!G90/' Data vše'!$Q90</f>
        <v>0.34250737267805209</v>
      </c>
      <c r="H90" s="12">
        <f>' Data vše'!H90/' Data vše'!$Q90</f>
        <v>6.0916911573703865E-3</v>
      </c>
      <c r="I90" s="12">
        <f>' Data vše'!I90/' Data vše'!$Q90</f>
        <v>2.9834515848074446E-2</v>
      </c>
      <c r="J90" s="12">
        <f>' Data vše'!J90/' Data vše'!$Q90</f>
        <v>4.2792093025624832E-2</v>
      </c>
      <c r="K90" s="12">
        <f>' Data vše'!K90/' Data vše'!$Q90</f>
        <v>0.15926257939317384</v>
      </c>
      <c r="L90" s="12">
        <f>' Data vše'!L90/' Data vše'!$Q90</f>
        <v>9.193563995864169E-3</v>
      </c>
      <c r="M90" s="12">
        <f>' Data vše'!M90/' Data vše'!$Q90</f>
        <v>2.0872700972327626E-2</v>
      </c>
      <c r="N90" s="12">
        <f>' Data vše'!N90/' Data vše'!$Q90</f>
        <v>6.2584995899823262E-2</v>
      </c>
      <c r="O90" s="12">
        <f>' Data vše'!O90/' Data vše'!$Q90</f>
        <v>1.9991544977156156E-3</v>
      </c>
      <c r="P90" s="12">
        <f>' Data vše'!P90/' Data vše'!$Q90</f>
        <v>8.5456851369866499E-2</v>
      </c>
      <c r="AJ90" s="22"/>
      <c r="AL90" s="23"/>
    </row>
    <row r="91" spans="1:38" x14ac:dyDescent="0.35">
      <c r="A91" s="1">
        <f>' Data vše'!A91</f>
        <v>42610</v>
      </c>
      <c r="B91" s="12">
        <f>' Data vše'!B91/' Data vše'!$Q91</f>
        <v>1.4556958766867282E-2</v>
      </c>
      <c r="C91" s="12">
        <f>' Data vše'!C91/' Data vše'!$Q91</f>
        <v>6.7880990748415597E-3</v>
      </c>
      <c r="D91" s="12">
        <f>' Data vše'!D91/' Data vše'!$Q91</f>
        <v>0.27609569752415863</v>
      </c>
      <c r="E91" s="12">
        <f>' Data vše'!E91/' Data vše'!$Q91</f>
        <v>5.8948604024979792E-4</v>
      </c>
      <c r="F91" s="12">
        <f>' Data vše'!F91/' Data vše'!$Q91</f>
        <v>2.460396319959637E-2</v>
      </c>
      <c r="G91" s="12">
        <f>' Data vše'!G91/' Data vše'!$Q91</f>
        <v>0.34187616159640027</v>
      </c>
      <c r="H91" s="12">
        <f>' Data vše'!H91/' Data vše'!$Q91</f>
        <v>6.0415883688483656E-3</v>
      </c>
      <c r="I91" s="12">
        <f>' Data vše'!I91/' Data vše'!$Q91</f>
        <v>2.9561823957330476E-2</v>
      </c>
      <c r="J91" s="12">
        <f>' Data vše'!J91/' Data vše'!$Q91</f>
        <v>4.3212673177612917E-2</v>
      </c>
      <c r="K91" s="12">
        <f>' Data vše'!K91/' Data vše'!$Q91</f>
        <v>0.16069801325185212</v>
      </c>
      <c r="L91" s="12">
        <f>' Data vše'!L91/' Data vše'!$Q91</f>
        <v>9.6428589815534625E-3</v>
      </c>
      <c r="M91" s="12">
        <f>' Data vše'!M91/' Data vše'!$Q91</f>
        <v>2.1836725237725046E-2</v>
      </c>
      <c r="N91" s="12">
        <f>' Data vše'!N91/' Data vše'!$Q91</f>
        <v>6.2575616386167418E-2</v>
      </c>
      <c r="O91" s="12">
        <f>' Data vše'!O91/' Data vše'!$Q91</f>
        <v>1.920334436796285E-3</v>
      </c>
      <c r="P91" s="12">
        <f>' Data vše'!P91/' Data vše'!$Q91</f>
        <v>8.6332676060688743E-2</v>
      </c>
      <c r="AJ91" s="22"/>
      <c r="AL91" s="23"/>
    </row>
    <row r="92" spans="1:38" x14ac:dyDescent="0.35">
      <c r="A92" s="1">
        <f>' Data vše'!A92</f>
        <v>42641</v>
      </c>
      <c r="B92" s="12">
        <f>' Data vše'!B92/' Data vše'!$Q92</f>
        <v>1.5325518561405179E-2</v>
      </c>
      <c r="C92" s="12">
        <f>' Data vše'!C92/' Data vše'!$Q92</f>
        <v>7.2225835276451518E-3</v>
      </c>
      <c r="D92" s="12">
        <f>' Data vše'!D92/' Data vše'!$Q92</f>
        <v>0.28121546669204617</v>
      </c>
      <c r="E92" s="12">
        <f>' Data vše'!E92/' Data vše'!$Q92</f>
        <v>6.1069428802563335E-4</v>
      </c>
      <c r="F92" s="12">
        <f>' Data vše'!F92/' Data vše'!$Q92</f>
        <v>2.5268467553891789E-2</v>
      </c>
      <c r="G92" s="12">
        <f>' Data vše'!G92/' Data vše'!$Q92</f>
        <v>0.34373099841906846</v>
      </c>
      <c r="H92" s="12">
        <f>' Data vše'!H92/' Data vše'!$Q92</f>
        <v>6.1994723178359747E-3</v>
      </c>
      <c r="I92" s="12">
        <f>' Data vše'!I92/' Data vše'!$Q92</f>
        <v>2.8353663372618691E-2</v>
      </c>
      <c r="J92" s="12">
        <f>' Data vše'!J92/' Data vše'!$Q92</f>
        <v>4.3589296194660787E-2</v>
      </c>
      <c r="K92" s="12">
        <f>' Data vše'!K92/' Data vše'!$Q92</f>
        <v>0.16165685854628323</v>
      </c>
      <c r="L92" s="12">
        <f>' Data vše'!L92/' Data vše'!$Q92</f>
        <v>9.6442110940151964E-3</v>
      </c>
      <c r="M92" s="12">
        <f>' Data vše'!M92/' Data vše'!$Q92</f>
        <v>1.937302053096035E-2</v>
      </c>
      <c r="N92" s="12">
        <f>' Data vše'!N92/' Data vše'!$Q92</f>
        <v>5.6096632457211741E-2</v>
      </c>
      <c r="O92" s="12">
        <f>' Data vše'!O92/' Data vše'!$Q92</f>
        <v>1.7131164443316466E-3</v>
      </c>
      <c r="P92" s="12">
        <f>' Data vše'!P92/' Data vše'!$Q92</f>
        <v>7.7182769432503739E-2</v>
      </c>
      <c r="AJ92" s="22"/>
      <c r="AL92" s="23"/>
    </row>
    <row r="93" spans="1:38" x14ac:dyDescent="0.35">
      <c r="A93" s="1">
        <f>' Data vše'!A93</f>
        <v>42671</v>
      </c>
      <c r="B93" s="12">
        <f>' Data vše'!B93/' Data vše'!$Q93</f>
        <v>1.6093096405674905E-2</v>
      </c>
      <c r="C93" s="12">
        <f>' Data vše'!C93/' Data vše'!$Q93</f>
        <v>8.0410873625233453E-3</v>
      </c>
      <c r="D93" s="12">
        <f>' Data vše'!D93/' Data vše'!$Q93</f>
        <v>0.28265855549852009</v>
      </c>
      <c r="E93" s="12">
        <f>' Data vše'!E93/' Data vše'!$Q93</f>
        <v>6.3891831675058153E-4</v>
      </c>
      <c r="F93" s="12">
        <f>' Data vše'!F93/' Data vše'!$Q93</f>
        <v>2.5436594183112896E-2</v>
      </c>
      <c r="G93" s="12">
        <f>' Data vše'!G93/' Data vše'!$Q93</f>
        <v>0.34451622415657324</v>
      </c>
      <c r="H93" s="12">
        <f>' Data vše'!H93/' Data vše'!$Q93</f>
        <v>6.1024890510151704E-3</v>
      </c>
      <c r="I93" s="12">
        <f>' Data vše'!I93/' Data vše'!$Q93</f>
        <v>2.8590229464509998E-2</v>
      </c>
      <c r="J93" s="12">
        <f>' Data vše'!J93/' Data vše'!$Q93</f>
        <v>4.3036882515481482E-2</v>
      </c>
      <c r="K93" s="12">
        <f>' Data vše'!K93/' Data vše'!$Q93</f>
        <v>0.15979510927141469</v>
      </c>
      <c r="L93" s="12">
        <f>' Data vše'!L93/' Data vše'!$Q93</f>
        <v>9.1523683664442284E-3</v>
      </c>
      <c r="M93" s="12">
        <f>' Data vše'!M93/' Data vše'!$Q93</f>
        <v>1.9077445637334673E-2</v>
      </c>
      <c r="N93" s="12">
        <f>' Data vše'!N93/' Data vše'!$Q93</f>
        <v>5.5170869693428423E-2</v>
      </c>
      <c r="O93" s="12">
        <f>' Data vše'!O93/' Data vše'!$Q93</f>
        <v>1.690130077216282E-3</v>
      </c>
      <c r="P93" s="12">
        <f>' Data vše'!P93/' Data vše'!$Q93</f>
        <v>7.593844540797938E-2</v>
      </c>
      <c r="AJ93" s="22"/>
      <c r="AL93" s="23"/>
    </row>
    <row r="94" spans="1:38" x14ac:dyDescent="0.35">
      <c r="A94" s="1">
        <f>' Data vše'!A94</f>
        <v>42702</v>
      </c>
      <c r="B94" s="12">
        <f>' Data vše'!B94/' Data vše'!$Q94</f>
        <v>1.7331256633264874E-2</v>
      </c>
      <c r="C94" s="12">
        <f>' Data vše'!C94/' Data vše'!$Q94</f>
        <v>8.3472316025967937E-3</v>
      </c>
      <c r="D94" s="12">
        <f>' Data vše'!D94/' Data vše'!$Q94</f>
        <v>0.28277211892324022</v>
      </c>
      <c r="E94" s="12">
        <f>' Data vše'!E94/' Data vše'!$Q94</f>
        <v>6.0922661300326668E-4</v>
      </c>
      <c r="F94" s="12">
        <f>' Data vše'!F94/' Data vše'!$Q94</f>
        <v>2.5529627434494356E-2</v>
      </c>
      <c r="G94" s="12">
        <f>' Data vše'!G94/' Data vše'!$Q94</f>
        <v>0.35066642775426943</v>
      </c>
      <c r="H94" s="12">
        <f>' Data vše'!H94/' Data vše'!$Q94</f>
        <v>5.9599454177061651E-3</v>
      </c>
      <c r="I94" s="12">
        <f>' Data vše'!I94/' Data vše'!$Q94</f>
        <v>2.8203608496092405E-2</v>
      </c>
      <c r="J94" s="12">
        <f>' Data vše'!J94/' Data vše'!$Q94</f>
        <v>4.2494245427354548E-2</v>
      </c>
      <c r="K94" s="12">
        <f>' Data vše'!K94/' Data vše'!$Q94</f>
        <v>0.15639756860691101</v>
      </c>
      <c r="L94" s="12">
        <f>' Data vše'!L94/' Data vše'!$Q94</f>
        <v>8.6890601094402557E-3</v>
      </c>
      <c r="M94" s="12">
        <f>' Data vše'!M94/' Data vše'!$Q94</f>
        <v>1.8409119102424501E-2</v>
      </c>
      <c r="N94" s="12">
        <f>' Data vše'!N94/' Data vše'!$Q94</f>
        <v>5.2972391834709379E-2</v>
      </c>
      <c r="O94" s="12">
        <f>' Data vše'!O94/' Data vše'!$Q94</f>
        <v>1.6181720444928395E-3</v>
      </c>
      <c r="P94" s="12">
        <f>' Data vše'!P94/' Data vše'!$Q94</f>
        <v>7.2999682981626721E-2</v>
      </c>
      <c r="AJ94" s="22"/>
      <c r="AL94" s="23"/>
    </row>
    <row r="95" spans="1:38" x14ac:dyDescent="0.35">
      <c r="A95" s="1">
        <f>' Data vše'!A95</f>
        <v>42732</v>
      </c>
      <c r="B95" s="12">
        <f>' Data vše'!B95/' Data vše'!$Q95</f>
        <v>1.8393649350540026E-2</v>
      </c>
      <c r="C95" s="12">
        <f>' Data vše'!C95/' Data vše'!$Q95</f>
        <v>8.5556425430658323E-3</v>
      </c>
      <c r="D95" s="12">
        <f>' Data vše'!D95/' Data vše'!$Q95</f>
        <v>0.29391115488547115</v>
      </c>
      <c r="E95" s="12">
        <f>' Data vše'!E95/' Data vše'!$Q95</f>
        <v>6.7345169246828469E-4</v>
      </c>
      <c r="F95" s="12">
        <f>' Data vše'!F95/' Data vše'!$Q95</f>
        <v>2.7499277442454957E-2</v>
      </c>
      <c r="G95" s="12">
        <f>' Data vše'!G95/' Data vše'!$Q95</f>
        <v>0.32410143304908062</v>
      </c>
      <c r="H95" s="12">
        <f>' Data vše'!H95/' Data vše'!$Q95</f>
        <v>6.2153979117385433E-3</v>
      </c>
      <c r="I95" s="12">
        <f>' Data vše'!I95/' Data vše'!$Q95</f>
        <v>2.9236221599279407E-2</v>
      </c>
      <c r="J95" s="12">
        <f>' Data vše'!J95/' Data vše'!$Q95</f>
        <v>4.5842417916059856E-2</v>
      </c>
      <c r="K95" s="12">
        <f>' Data vše'!K95/' Data vše'!$Q95</f>
        <v>0.16258246275671839</v>
      </c>
      <c r="L95" s="12">
        <f>' Data vše'!L95/' Data vše'!$Q95</f>
        <v>8.9232349252047708E-3</v>
      </c>
      <c r="M95" s="12">
        <f>' Data vše'!M95/' Data vše'!$Q95</f>
        <v>1.8556400176219859E-2</v>
      </c>
      <c r="N95" s="12">
        <f>' Data vše'!N95/' Data vše'!$Q95</f>
        <v>5.3811596276934562E-2</v>
      </c>
      <c r="O95" s="12">
        <f>' Data vše'!O95/' Data vše'!$Q95</f>
        <v>1.6976594747638008E-3</v>
      </c>
      <c r="P95" s="12">
        <f>' Data vše'!P95/' Data vše'!$Q95</f>
        <v>7.4065655927918223E-2</v>
      </c>
      <c r="AJ95" s="22"/>
      <c r="AL95" s="23"/>
    </row>
    <row r="96" spans="1:38" x14ac:dyDescent="0.35">
      <c r="A96" s="1">
        <f>' Data vše'!A96</f>
        <v>42763</v>
      </c>
      <c r="B96" s="12">
        <f>' Data vše'!B96/' Data vše'!$Q96</f>
        <v>1.827351726688169E-2</v>
      </c>
      <c r="C96" s="12">
        <f>' Data vše'!C96/' Data vše'!$Q96</f>
        <v>7.7449308708424924E-3</v>
      </c>
      <c r="D96" s="12">
        <f>' Data vše'!D96/' Data vše'!$Q96</f>
        <v>0.27038180249399102</v>
      </c>
      <c r="E96" s="12">
        <f>' Data vše'!E96/' Data vše'!$Q96</f>
        <v>6.2914723586087883E-4</v>
      </c>
      <c r="F96" s="12">
        <f>' Data vše'!F96/' Data vše'!$Q96</f>
        <v>2.5836123836719602E-2</v>
      </c>
      <c r="G96" s="12">
        <f>' Data vše'!G96/' Data vše'!$Q96</f>
        <v>0.37806356184645729</v>
      </c>
      <c r="H96" s="12">
        <f>' Data vše'!H96/' Data vše'!$Q96</f>
        <v>5.6571892269449637E-3</v>
      </c>
      <c r="I96" s="12">
        <f>' Data vše'!I96/' Data vše'!$Q96</f>
        <v>2.6724633810629249E-2</v>
      </c>
      <c r="J96" s="12">
        <f>' Data vše'!J96/' Data vše'!$Q96</f>
        <v>4.3334120837356452E-2</v>
      </c>
      <c r="K96" s="12">
        <f>' Data vše'!K96/' Data vše'!$Q96</f>
        <v>0.1490026090350679</v>
      </c>
      <c r="L96" s="12">
        <f>' Data vše'!L96/' Data vše'!$Q96</f>
        <v>7.8836000575220333E-3</v>
      </c>
      <c r="M96" s="12">
        <f>' Data vše'!M96/' Data vše'!$Q96</f>
        <v>1.6699365203278756E-2</v>
      </c>
      <c r="N96" s="12">
        <f>' Data vše'!N96/' Data vše'!$Q96</f>
        <v>4.8218357745958049E-2</v>
      </c>
      <c r="O96" s="12">
        <f>' Data vše'!O96/' Data vše'!$Q96</f>
        <v>1.5510405324896768E-3</v>
      </c>
      <c r="P96" s="12">
        <f>' Data vše'!P96/' Data vše'!$Q96</f>
        <v>6.6468763481726478E-2</v>
      </c>
      <c r="AJ96" s="22"/>
      <c r="AL96" s="23"/>
    </row>
    <row r="97" spans="1:38" x14ac:dyDescent="0.35">
      <c r="A97" s="1">
        <f>' Data vše'!A97</f>
        <v>42794</v>
      </c>
      <c r="B97" s="12">
        <f>' Data vše'!B97/' Data vše'!$Q97</f>
        <v>2.0996401969448301E-2</v>
      </c>
      <c r="C97" s="12">
        <f>' Data vše'!C97/' Data vše'!$Q97</f>
        <v>7.9482809409586325E-3</v>
      </c>
      <c r="D97" s="12">
        <f>' Data vše'!D97/' Data vše'!$Q97</f>
        <v>0.27078862096536632</v>
      </c>
      <c r="E97" s="12">
        <f>' Data vše'!E97/' Data vše'!$Q97</f>
        <v>6.2597315153810546E-4</v>
      </c>
      <c r="F97" s="12">
        <f>' Data vše'!F97/' Data vše'!$Q97</f>
        <v>2.5791145899086817E-2</v>
      </c>
      <c r="G97" s="12">
        <f>' Data vše'!G97/' Data vše'!$Q97</f>
        <v>0.37733030341286877</v>
      </c>
      <c r="H97" s="12">
        <f>' Data vše'!H97/' Data vše'!$Q97</f>
        <v>5.6390186424273032E-3</v>
      </c>
      <c r="I97" s="12">
        <f>' Data vše'!I97/' Data vše'!$Q97</f>
        <v>2.7095694988006565E-2</v>
      </c>
      <c r="J97" s="12">
        <f>' Data vše'!J97/' Data vše'!$Q97</f>
        <v>4.2534612633085049E-2</v>
      </c>
      <c r="K97" s="12">
        <f>' Data vše'!K97/' Data vše'!$Q97</f>
        <v>0.14774544459874595</v>
      </c>
      <c r="L97" s="12">
        <f>' Data vše'!L97/' Data vše'!$Q97</f>
        <v>7.5616504650086267E-3</v>
      </c>
      <c r="M97" s="12">
        <f>' Data vše'!M97/' Data vše'!$Q97</f>
        <v>1.657513781929891E-2</v>
      </c>
      <c r="N97" s="12">
        <f>' Data vše'!N97/' Data vše'!$Q97</f>
        <v>4.7805411774607585E-2</v>
      </c>
      <c r="O97" s="12">
        <f>' Data vše'!O97/' Data vše'!$Q97</f>
        <v>1.5623027395530867E-3</v>
      </c>
      <c r="P97" s="12">
        <f>' Data vše'!P97/' Data vše'!$Q97</f>
        <v>6.5942852333459576E-2</v>
      </c>
      <c r="AJ97" s="22"/>
      <c r="AL97" s="23"/>
    </row>
    <row r="98" spans="1:38" x14ac:dyDescent="0.35">
      <c r="A98" s="1">
        <f>' Data vše'!A98</f>
        <v>42822</v>
      </c>
      <c r="B98" s="12">
        <f>' Data vše'!B98/' Data vše'!$Q98</f>
        <v>2.3843622231208159E-2</v>
      </c>
      <c r="C98" s="12">
        <f>' Data vše'!C98/' Data vše'!$Q98</f>
        <v>8.4046592083389503E-3</v>
      </c>
      <c r="D98" s="12">
        <f>' Data vše'!D98/' Data vše'!$Q98</f>
        <v>0.27536561531203668</v>
      </c>
      <c r="E98" s="12">
        <f>' Data vše'!E98/' Data vše'!$Q98</f>
        <v>6.5428853843734554E-4</v>
      </c>
      <c r="F98" s="12">
        <f>' Data vše'!F98/' Data vše'!$Q98</f>
        <v>2.5969357954800737E-2</v>
      </c>
      <c r="G98" s="12">
        <f>' Data vše'!G98/' Data vše'!$Q98</f>
        <v>0.36768488565395158</v>
      </c>
      <c r="H98" s="12">
        <f>' Data vše'!H98/' Data vše'!$Q98</f>
        <v>5.6190187356786629E-3</v>
      </c>
      <c r="I98" s="12">
        <f>' Data vše'!I98/' Data vše'!$Q98</f>
        <v>2.831412589297749E-2</v>
      </c>
      <c r="J98" s="12">
        <f>' Data vše'!J98/' Data vše'!$Q98</f>
        <v>4.1986790672597384E-2</v>
      </c>
      <c r="K98" s="12">
        <f>' Data vše'!K98/' Data vše'!$Q98</f>
        <v>0.14775969357954802</v>
      </c>
      <c r="L98" s="12">
        <f>' Data vše'!L98/' Data vše'!$Q98</f>
        <v>7.4639439277530669E-3</v>
      </c>
      <c r="M98" s="12">
        <f>' Data vše'!M98/' Data vše'!$Q98</f>
        <v>1.6688569888125084E-2</v>
      </c>
      <c r="N98" s="12">
        <f>' Data vše'!N98/' Data vše'!$Q98</f>
        <v>4.867569753336029E-2</v>
      </c>
      <c r="O98" s="12">
        <f>' Data vše'!O98/' Data vše'!$Q98</f>
        <v>1.569730871186593E-3</v>
      </c>
      <c r="P98" s="12">
        <f>' Data vše'!P98/' Data vše'!$Q98</f>
        <v>6.6933998292671965E-2</v>
      </c>
      <c r="AJ98" s="22"/>
      <c r="AL98" s="23"/>
    </row>
    <row r="99" spans="1:38" x14ac:dyDescent="0.35">
      <c r="A99" s="1">
        <f>' Data vše'!A99</f>
        <v>42853</v>
      </c>
      <c r="B99" s="12">
        <f>' Data vše'!B99/' Data vše'!$Q99</f>
        <v>2.6344823792248753E-2</v>
      </c>
      <c r="C99" s="12">
        <f>' Data vše'!C99/' Data vše'!$Q99</f>
        <v>8.9334013857010567E-3</v>
      </c>
      <c r="D99" s="12">
        <f>' Data vše'!D99/' Data vše'!$Q99</f>
        <v>0.28141895299191011</v>
      </c>
      <c r="E99" s="12">
        <f>' Data vše'!E99/' Data vše'!$Q99</f>
        <v>6.6320496089535724E-4</v>
      </c>
      <c r="F99" s="12">
        <f>' Data vše'!F99/' Data vše'!$Q99</f>
        <v>2.5779418641255016E-2</v>
      </c>
      <c r="G99" s="12">
        <f>' Data vše'!G99/' Data vše'!$Q99</f>
        <v>0.35285865788098375</v>
      </c>
      <c r="H99" s="12">
        <f>' Data vše'!H99/' Data vše'!$Q99</f>
        <v>5.6998951708287617E-3</v>
      </c>
      <c r="I99" s="12">
        <f>' Data vše'!I99/' Data vše'!$Q99</f>
        <v>2.9517205125932536E-2</v>
      </c>
      <c r="J99" s="12">
        <f>' Data vše'!J99/' Data vše'!$Q99</f>
        <v>4.1461006910167818E-2</v>
      </c>
      <c r="K99" s="12">
        <f>' Data vše'!K99/' Data vše'!$Q99</f>
        <v>0.15031219533067033</v>
      </c>
      <c r="L99" s="12">
        <f>' Data vše'!L99/' Data vše'!$Q99</f>
        <v>7.6864538094554083E-3</v>
      </c>
      <c r="M99" s="12">
        <f>' Data vše'!M99/' Data vše'!$Q99</f>
        <v>1.7099685512486286E-2</v>
      </c>
      <c r="N99" s="12">
        <f>' Data vše'!N99/' Data vše'!$Q99</f>
        <v>5.0596120403790967E-2</v>
      </c>
      <c r="O99" s="12">
        <f>' Data vše'!O99/' Data vše'!$Q99</f>
        <v>1.6289780836738499E-3</v>
      </c>
      <c r="P99" s="12">
        <f>' Data vše'!P99/' Data vše'!$Q99</f>
        <v>6.9324783999951095E-2</v>
      </c>
      <c r="AJ99" s="22"/>
      <c r="AL99" s="23"/>
    </row>
    <row r="100" spans="1:38" x14ac:dyDescent="0.35">
      <c r="A100" s="1">
        <f>' Data vše'!A100</f>
        <v>42883</v>
      </c>
      <c r="B100" s="12">
        <f>' Data vše'!B100/' Data vše'!$Q100</f>
        <v>2.8150433844049513E-2</v>
      </c>
      <c r="C100" s="12">
        <f>' Data vše'!C100/' Data vše'!$Q100</f>
        <v>9.2700334823237317E-3</v>
      </c>
      <c r="D100" s="12">
        <f>' Data vše'!D100/' Data vše'!$Q100</f>
        <v>0.28324165940081875</v>
      </c>
      <c r="E100" s="12">
        <f>' Data vše'!E100/' Data vše'!$Q100</f>
        <v>6.5473663056971813E-4</v>
      </c>
      <c r="F100" s="12">
        <f>' Data vše'!F100/' Data vše'!$Q100</f>
        <v>2.5450455560561518E-2</v>
      </c>
      <c r="G100" s="12">
        <f>' Data vše'!G100/' Data vše'!$Q100</f>
        <v>0.34527309324162697</v>
      </c>
      <c r="H100" s="12">
        <f>' Data vše'!H100/' Data vše'!$Q100</f>
        <v>5.7694613980895952E-3</v>
      </c>
      <c r="I100" s="12">
        <f>' Data vše'!I100/' Data vše'!$Q100</f>
        <v>3.0305878692212199E-2</v>
      </c>
      <c r="J100" s="12">
        <f>' Data vše'!J100/' Data vše'!$Q100</f>
        <v>4.1183582316924941E-2</v>
      </c>
      <c r="K100" s="12">
        <f>' Data vše'!K100/' Data vše'!$Q100</f>
        <v>0.15169793952437596</v>
      </c>
      <c r="L100" s="12">
        <f>' Data vše'!L100/' Data vše'!$Q100</f>
        <v>7.7822903465242232E-3</v>
      </c>
      <c r="M100" s="12">
        <f>' Data vše'!M100/' Data vše'!$Q100</f>
        <v>1.7486654068928856E-2</v>
      </c>
      <c r="N100" s="12">
        <f>' Data vše'!N100/' Data vše'!$Q100</f>
        <v>5.2080733564327873E-2</v>
      </c>
      <c r="O100" s="12">
        <f>' Data vše'!O100/' Data vše'!$Q100</f>
        <v>1.6530479286661201E-3</v>
      </c>
      <c r="P100" s="12">
        <f>' Data vše'!P100/' Data vše'!$Q100</f>
        <v>7.1220435561922854E-2</v>
      </c>
      <c r="AJ100" s="22"/>
      <c r="AL100" s="23"/>
    </row>
    <row r="101" spans="1:38" x14ac:dyDescent="0.35">
      <c r="A101" s="1">
        <f>' Data vše'!A101</f>
        <v>42914</v>
      </c>
      <c r="B101" s="12">
        <f>' Data vše'!B101/' Data vše'!$Q101</f>
        <v>2.8627718624659175E-2</v>
      </c>
      <c r="C101" s="12">
        <f>' Data vše'!C101/' Data vše'!$Q101</f>
        <v>9.3027477903032223E-3</v>
      </c>
      <c r="D101" s="12">
        <f>' Data vše'!D101/' Data vše'!$Q101</f>
        <v>0.2792303632005218</v>
      </c>
      <c r="E101" s="12">
        <f>' Data vše'!E101/' Data vše'!$Q101</f>
        <v>6.2533830466078761E-4</v>
      </c>
      <c r="F101" s="12">
        <f>' Data vše'!F101/' Data vše'!$Q101</f>
        <v>2.5292580999801639E-2</v>
      </c>
      <c r="G101" s="12">
        <f>' Data vše'!G101/' Data vše'!$Q101</f>
        <v>0.3421003970562031</v>
      </c>
      <c r="H101" s="12">
        <f>' Data vše'!H101/' Data vše'!$Q101</f>
        <v>5.779336267268247E-3</v>
      </c>
      <c r="I101" s="12">
        <f>' Data vše'!I101/' Data vše'!$Q101</f>
        <v>3.0470113199681279E-2</v>
      </c>
      <c r="J101" s="12">
        <f>' Data vše'!J101/' Data vše'!$Q101</f>
        <v>4.1181553192419285E-2</v>
      </c>
      <c r="K101" s="12">
        <f>' Data vše'!K101/' Data vše'!$Q101</f>
        <v>0.15324486701474924</v>
      </c>
      <c r="L101" s="12">
        <f>' Data vše'!L101/' Data vše'!$Q101</f>
        <v>8.1260359266942129E-3</v>
      </c>
      <c r="M101" s="12">
        <f>' Data vše'!M101/' Data vše'!$Q101</f>
        <v>1.8185241343603227E-2</v>
      </c>
      <c r="N101" s="12">
        <f>' Data vše'!N101/' Data vše'!$Q101</f>
        <v>5.6004760639996772E-2</v>
      </c>
      <c r="O101" s="12">
        <f>' Data vše'!O101/' Data vše'!$Q101</f>
        <v>1.8289464394380024E-3</v>
      </c>
      <c r="P101" s="12">
        <f>' Data vše'!P101/' Data vše'!$Q101</f>
        <v>7.6018948423037996E-2</v>
      </c>
      <c r="AJ101" s="22"/>
      <c r="AL101" s="23"/>
    </row>
    <row r="102" spans="1:38" x14ac:dyDescent="0.35">
      <c r="A102" s="1">
        <f>' Data vše'!A102</f>
        <v>42944</v>
      </c>
      <c r="B102" s="12">
        <f>' Data vše'!B102/' Data vše'!$Q102</f>
        <v>2.7986564337422543E-2</v>
      </c>
      <c r="C102" s="12">
        <f>' Data vše'!C102/' Data vše'!$Q102</f>
        <v>9.0340972831717669E-3</v>
      </c>
      <c r="D102" s="12">
        <f>' Data vše'!D102/' Data vše'!$Q102</f>
        <v>0.26970310881170934</v>
      </c>
      <c r="E102" s="12">
        <f>' Data vše'!E102/' Data vše'!$Q102</f>
        <v>5.9391435754964134E-4</v>
      </c>
      <c r="F102" s="12">
        <f>' Data vše'!F102/' Data vše'!$Q102</f>
        <v>2.4528662966800188E-2</v>
      </c>
      <c r="G102" s="12">
        <f>' Data vše'!G102/' Data vše'!$Q102</f>
        <v>0.33748523462916646</v>
      </c>
      <c r="H102" s="12">
        <f>' Data vše'!H102/' Data vše'!$Q102</f>
        <v>5.8038630829434397E-3</v>
      </c>
      <c r="I102" s="12">
        <f>' Data vše'!I102/' Data vše'!$Q102</f>
        <v>3.0144453169852908E-2</v>
      </c>
      <c r="J102" s="12">
        <f>' Data vše'!J102/' Data vše'!$Q102</f>
        <v>4.1940252215630504E-2</v>
      </c>
      <c r="K102" s="12">
        <f>' Data vše'!K102/' Data vše'!$Q102</f>
        <v>0.15614668364821793</v>
      </c>
      <c r="L102" s="12">
        <f>' Data vše'!L102/' Data vše'!$Q102</f>
        <v>9.1000877673439486E-3</v>
      </c>
      <c r="M102" s="12">
        <f>' Data vše'!M102/' Data vše'!$Q102</f>
        <v>2.0833195853157974E-2</v>
      </c>
      <c r="N102" s="12">
        <f>' Data vše'!N102/' Data vše'!$Q102</f>
        <v>6.4578287810897667E-2</v>
      </c>
      <c r="O102" s="12">
        <f>' Data vše'!O102/' Data vše'!$Q102</f>
        <v>2.1215940661356634E-3</v>
      </c>
      <c r="P102" s="12">
        <f>' Data vše'!P102/' Data vše'!$Q102</f>
        <v>8.7533077730191311E-2</v>
      </c>
      <c r="AJ102" s="22"/>
      <c r="AL102" s="23"/>
    </row>
    <row r="103" spans="1:38" x14ac:dyDescent="0.35">
      <c r="A103" s="1">
        <f>' Data vše'!A103</f>
        <v>42975</v>
      </c>
      <c r="B103" s="12">
        <f>' Data vše'!B103/' Data vše'!$Q103</f>
        <v>2.8090531152931347E-2</v>
      </c>
      <c r="C103" s="12">
        <f>' Data vše'!C103/' Data vše'!$Q103</f>
        <v>8.9715860470443963E-3</v>
      </c>
      <c r="D103" s="12">
        <f>' Data vše'!D103/' Data vše'!$Q103</f>
        <v>0.26614919178239105</v>
      </c>
      <c r="E103" s="12">
        <f>' Data vše'!E103/' Data vše'!$Q103</f>
        <v>5.9293997156583322E-4</v>
      </c>
      <c r="F103" s="12">
        <f>' Data vše'!F103/' Data vše'!$Q103</f>
        <v>2.4398132239089567E-2</v>
      </c>
      <c r="G103" s="12">
        <f>' Data vše'!G103/' Data vše'!$Q103</f>
        <v>0.33642942329849812</v>
      </c>
      <c r="H103" s="12">
        <f>' Data vše'!H103/' Data vše'!$Q103</f>
        <v>5.7542129058775178E-3</v>
      </c>
      <c r="I103" s="12">
        <f>' Data vše'!I103/' Data vše'!$Q103</f>
        <v>2.9785126639849609E-2</v>
      </c>
      <c r="J103" s="12">
        <f>' Data vše'!J103/' Data vše'!$Q103</f>
        <v>4.281969908296443E-2</v>
      </c>
      <c r="K103" s="12">
        <f>' Data vše'!K103/' Data vše'!$Q103</f>
        <v>0.15857101466852636</v>
      </c>
      <c r="L103" s="12">
        <f>' Data vše'!L103/' Data vše'!$Q103</f>
        <v>9.5173603390538569E-3</v>
      </c>
      <c r="M103" s="12">
        <f>' Data vše'!M103/' Data vše'!$Q103</f>
        <v>2.1635571007930572E-2</v>
      </c>
      <c r="N103" s="12">
        <f>' Data vše'!N103/' Data vše'!$Q103</f>
        <v>6.5172862215574112E-2</v>
      </c>
      <c r="O103" s="12">
        <f>' Data vše'!O103/' Data vše'!$Q103</f>
        <v>2.1123486487032808E-3</v>
      </c>
      <c r="P103" s="12">
        <f>' Data vše'!P103/' Data vše'!$Q103</f>
        <v>8.8920781872207963E-2</v>
      </c>
      <c r="AJ103" s="22"/>
      <c r="AL103" s="23"/>
    </row>
    <row r="104" spans="1:38" x14ac:dyDescent="0.35">
      <c r="A104" s="1">
        <f>' Data vše'!A104</f>
        <v>43006</v>
      </c>
      <c r="B104" s="12">
        <f>' Data vše'!B104/' Data vše'!$Q104</f>
        <v>2.997385185055192E-2</v>
      </c>
      <c r="C104" s="12">
        <f>' Data vše'!C104/' Data vše'!$Q104</f>
        <v>9.3290981520804447E-3</v>
      </c>
      <c r="D104" s="12">
        <f>' Data vše'!D104/' Data vše'!$Q104</f>
        <v>0.2719196953477353</v>
      </c>
      <c r="E104" s="12">
        <f>' Data vše'!E104/' Data vše'!$Q104</f>
        <v>6.0017900075461106E-4</v>
      </c>
      <c r="F104" s="12">
        <f>' Data vše'!F104/' Data vše'!$Q104</f>
        <v>2.4979379815032555E-2</v>
      </c>
      <c r="G104" s="12">
        <f>' Data vše'!G104/' Data vše'!$Q104</f>
        <v>0.33726901005563065</v>
      </c>
      <c r="H104" s="12">
        <f>' Data vše'!H104/' Data vše'!$Q104</f>
        <v>5.68590632293842E-3</v>
      </c>
      <c r="I104" s="12">
        <f>' Data vše'!I104/' Data vše'!$Q104</f>
        <v>2.8573434182124494E-2</v>
      </c>
      <c r="J104" s="12">
        <f>' Data vše'!J104/' Data vše'!$Q104</f>
        <v>4.3497183370478913E-2</v>
      </c>
      <c r="K104" s="12">
        <f>' Data vše'!K104/' Data vše'!$Q104</f>
        <v>0.15928259305406875</v>
      </c>
      <c r="L104" s="12">
        <f>' Data vše'!L104/' Data vše'!$Q104</f>
        <v>9.5888247372023228E-3</v>
      </c>
      <c r="M104" s="12">
        <f>' Data vše'!M104/' Data vše'!$Q104</f>
        <v>1.906182545671516E-2</v>
      </c>
      <c r="N104" s="12">
        <f>' Data vše'!N104/' Data vše'!$Q104</f>
        <v>5.8305108541143853E-2</v>
      </c>
      <c r="O104" s="12">
        <f>' Data vše'!O104/' Data vše'!$Q104</f>
        <v>1.9339101135426354E-3</v>
      </c>
      <c r="P104" s="12">
        <f>' Data vše'!P104/' Data vše'!$Q104</f>
        <v>7.9300844111401647E-2</v>
      </c>
      <c r="AJ104" s="22"/>
      <c r="AL104" s="23"/>
    </row>
    <row r="105" spans="1:38" x14ac:dyDescent="0.35">
      <c r="A105" s="1">
        <f>' Data vše'!A105</f>
        <v>43036</v>
      </c>
      <c r="B105" s="12">
        <f>' Data vše'!B105/' Data vše'!$Q105</f>
        <v>3.0766337356595237E-2</v>
      </c>
      <c r="C105" s="12">
        <f>' Data vše'!C105/' Data vše'!$Q105</f>
        <v>9.4183417965652931E-3</v>
      </c>
      <c r="D105" s="12">
        <f>' Data vše'!D105/' Data vše'!$Q105</f>
        <v>0.27371456597817628</v>
      </c>
      <c r="E105" s="12">
        <f>' Data vše'!E105/' Data vše'!$Q105</f>
        <v>6.1953070549059083E-4</v>
      </c>
      <c r="F105" s="12">
        <f>' Data vše'!F105/' Data vše'!$Q105</f>
        <v>2.5275377710907796E-2</v>
      </c>
      <c r="G105" s="12">
        <f>' Data vše'!G105/' Data vše'!$Q105</f>
        <v>0.33722752633927416</v>
      </c>
      <c r="H105" s="12">
        <f>' Data vše'!H105/' Data vše'!$Q105</f>
        <v>5.590527080498427E-3</v>
      </c>
      <c r="I105" s="12">
        <f>' Data vše'!I105/' Data vše'!$Q105</f>
        <v>2.8343529776194532E-2</v>
      </c>
      <c r="J105" s="12">
        <f>' Data vše'!J105/' Data vše'!$Q105</f>
        <v>4.3053696348825291E-2</v>
      </c>
      <c r="K105" s="12">
        <f>' Data vše'!K105/' Data vše'!$Q105</f>
        <v>0.15862936206775749</v>
      </c>
      <c r="L105" s="12">
        <f>' Data vše'!L105/' Data vše'!$Q105</f>
        <v>9.0421981539460048E-3</v>
      </c>
      <c r="M105" s="12">
        <f>' Data vše'!M105/' Data vše'!$Q105</f>
        <v>1.9356646863810188E-2</v>
      </c>
      <c r="N105" s="12">
        <f>' Data vše'!N105/' Data vše'!$Q105</f>
        <v>5.7026326367300581E-2</v>
      </c>
      <c r="O105" s="12">
        <f>' Data vše'!O105/' Data vše'!$Q105</f>
        <v>1.9360334546580965E-3</v>
      </c>
      <c r="P105" s="12">
        <f>' Data vše'!P105/' Data vše'!$Q105</f>
        <v>7.8319006685768869E-2</v>
      </c>
      <c r="AJ105" s="22"/>
      <c r="AL105" s="23"/>
    </row>
    <row r="106" spans="1:38" x14ac:dyDescent="0.35">
      <c r="A106" s="1">
        <f>' Data vše'!A106</f>
        <v>43067</v>
      </c>
      <c r="B106" s="12">
        <f>' Data vše'!B106/' Data vše'!$Q106</f>
        <v>3.2037639046366993E-2</v>
      </c>
      <c r="C106" s="12">
        <f>' Data vše'!C106/' Data vše'!$Q106</f>
        <v>9.3005209647830812E-3</v>
      </c>
      <c r="D106" s="12">
        <f>' Data vše'!D106/' Data vše'!$Q106</f>
        <v>0.27382481570352846</v>
      </c>
      <c r="E106" s="12">
        <f>' Data vše'!E106/' Data vše'!$Q106</f>
        <v>6.1400766191156025E-4</v>
      </c>
      <c r="F106" s="12">
        <f>' Data vše'!F106/' Data vše'!$Q106</f>
        <v>2.5441765328531769E-2</v>
      </c>
      <c r="G106" s="12">
        <f>' Data vše'!G106/' Data vše'!$Q106</f>
        <v>0.34372374928899418</v>
      </c>
      <c r="H106" s="12">
        <f>' Data vše'!H106/' Data vše'!$Q106</f>
        <v>5.5524373844026984E-3</v>
      </c>
      <c r="I106" s="12">
        <f>' Data vše'!I106/' Data vše'!$Q106</f>
        <v>2.805223962119871E-2</v>
      </c>
      <c r="J106" s="12">
        <f>' Data vše'!J106/' Data vše'!$Q106</f>
        <v>4.2502137726062178E-2</v>
      </c>
      <c r="K106" s="12">
        <f>' Data vše'!K106/' Data vše'!$Q106</f>
        <v>0.15458302099303498</v>
      </c>
      <c r="L106" s="12">
        <f>' Data vše'!L106/' Data vše'!$Q106</f>
        <v>8.7091148118989409E-3</v>
      </c>
      <c r="M106" s="12">
        <f>' Data vše'!M106/' Data vše'!$Q106</f>
        <v>1.8631177274936055E-2</v>
      </c>
      <c r="N106" s="12">
        <f>' Data vše'!N106/' Data vše'!$Q106</f>
        <v>5.5215486553985588E-2</v>
      </c>
      <c r="O106" s="12">
        <f>' Data vše'!O106/' Data vše'!$Q106</f>
        <v>1.8118876403647884E-3</v>
      </c>
      <c r="P106" s="12">
        <f>' Data vše'!P106/' Data vše'!$Q106</f>
        <v>7.5658551469286434E-2</v>
      </c>
      <c r="AJ106" s="22"/>
      <c r="AL106" s="23"/>
    </row>
    <row r="107" spans="1:38" x14ac:dyDescent="0.35">
      <c r="A107" s="1">
        <f>' Data vše'!A107</f>
        <v>43097</v>
      </c>
      <c r="B107" s="12">
        <f>' Data vše'!B107/' Data vše'!$Q107</f>
        <v>3.160858099921602E-2</v>
      </c>
      <c r="C107" s="12">
        <f>' Data vše'!C107/' Data vše'!$Q107</f>
        <v>8.7413584206400118E-3</v>
      </c>
      <c r="D107" s="12">
        <f>' Data vše'!D107/' Data vše'!$Q107</f>
        <v>0.26594683201482433</v>
      </c>
      <c r="E107" s="12">
        <f>' Data vše'!E107/' Data vše'!$Q107</f>
        <v>6.2005559119093431E-4</v>
      </c>
      <c r="F107" s="12">
        <f>' Data vše'!F107/' Data vše'!$Q107</f>
        <v>2.5732307034423776E-2</v>
      </c>
      <c r="G107" s="12">
        <f>' Data vše'!G107/' Data vše'!$Q107</f>
        <v>0.36303898510441168</v>
      </c>
      <c r="H107" s="12">
        <f>' Data vše'!H107/' Data vše'!$Q107</f>
        <v>5.3845057372959877E-3</v>
      </c>
      <c r="I107" s="12">
        <f>' Data vše'!I107/' Data vše'!$Q107</f>
        <v>2.6879766231915046E-2</v>
      </c>
      <c r="J107" s="12">
        <f>' Data vše'!J107/' Data vše'!$Q107</f>
        <v>4.272681918608795E-2</v>
      </c>
      <c r="K107" s="12">
        <f>' Data vše'!K107/' Data vše'!$Q107</f>
        <v>0.15026370180315016</v>
      </c>
      <c r="L107" s="12">
        <f>' Data vše'!L107/' Data vše'!$Q107</f>
        <v>8.1462475946119314E-3</v>
      </c>
      <c r="M107" s="12">
        <f>' Data vše'!M107/' Data vše'!$Q107</f>
        <v>1.7279595182096787E-2</v>
      </c>
      <c r="N107" s="12">
        <f>' Data vše'!N107/' Data vše'!$Q107</f>
        <v>5.1856603235692397E-2</v>
      </c>
      <c r="O107" s="12">
        <f>' Data vše'!O107/' Data vše'!$Q107</f>
        <v>1.7746418644430191E-3</v>
      </c>
      <c r="P107" s="12">
        <f>' Data vše'!P107/' Data vše'!$Q107</f>
        <v>7.0910840282232199E-2</v>
      </c>
      <c r="AJ107" s="22"/>
      <c r="AL107" s="23"/>
    </row>
    <row r="108" spans="1:38" x14ac:dyDescent="0.35">
      <c r="A108" s="1">
        <f>' Data vše'!A108</f>
        <v>43128</v>
      </c>
      <c r="B108" s="12">
        <f>' Data vše'!B108/' Data vše'!$Q108</f>
        <v>3.311920007744755E-2</v>
      </c>
      <c r="C108" s="12">
        <f>' Data vše'!C108/' Data vše'!$Q108</f>
        <v>8.3083242286362321E-3</v>
      </c>
      <c r="D108" s="12">
        <f>' Data vše'!D108/' Data vše'!$Q108</f>
        <v>0.26133016167176071</v>
      </c>
      <c r="E108" s="12">
        <f>' Data vše'!E108/' Data vše'!$Q108</f>
        <v>5.9814402478321606E-4</v>
      </c>
      <c r="F108" s="12">
        <f>' Data vše'!F108/' Data vše'!$Q108</f>
        <v>2.6176580414067795E-2</v>
      </c>
      <c r="G108" s="12">
        <f>' Data vše'!G108/' Data vše'!$Q108</f>
        <v>0.37269904711853624</v>
      </c>
      <c r="H108" s="12">
        <f>' Data vše'!H108/' Data vše'!$Q108</f>
        <v>5.3279765444562768E-3</v>
      </c>
      <c r="I108" s="12">
        <f>' Data vše'!I108/' Data vše'!$Q108</f>
        <v>2.6252644972132713E-2</v>
      </c>
      <c r="J108" s="12">
        <f>' Data vše'!J108/' Data vše'!$Q108</f>
        <v>4.2599609996265921E-2</v>
      </c>
      <c r="K108" s="12">
        <f>' Data vše'!K108/' Data vše'!$Q108</f>
        <v>0.14779343632013497</v>
      </c>
      <c r="L108" s="12">
        <f>' Data vše'!L108/' Data vše'!$Q108</f>
        <v>7.9210864784875594E-3</v>
      </c>
      <c r="M108" s="12">
        <f>' Data vše'!M108/' Data vše'!$Q108</f>
        <v>1.6353879983957292E-2</v>
      </c>
      <c r="N108" s="12">
        <f>' Data vše'!N108/' Data vše'!$Q108</f>
        <v>4.9811913092784932E-2</v>
      </c>
      <c r="O108" s="12">
        <f>' Data vše'!O108/' Data vše'!$Q108</f>
        <v>1.7079950765486053E-3</v>
      </c>
      <c r="P108" s="12">
        <f>' Data vše'!P108/' Data vše'!$Q108</f>
        <v>6.7873788153290829E-2</v>
      </c>
      <c r="AJ108" s="22"/>
      <c r="AL108" s="23"/>
    </row>
    <row r="109" spans="1:38" x14ac:dyDescent="0.35">
      <c r="A109" s="1">
        <f>' Data vše'!A109</f>
        <v>43159</v>
      </c>
      <c r="B109" s="12">
        <f>' Data vše'!B109/' Data vše'!$Q109</f>
        <v>3.4642344757368305E-2</v>
      </c>
      <c r="C109" s="12">
        <f>' Data vše'!C109/' Data vše'!$Q109</f>
        <v>8.4443162845008347E-3</v>
      </c>
      <c r="D109" s="12">
        <f>' Data vše'!D109/' Data vše'!$Q109</f>
        <v>0.26405932381389752</v>
      </c>
      <c r="E109" s="12">
        <f>' Data vše'!E109/' Data vše'!$Q109</f>
        <v>6.0875973214571781E-4</v>
      </c>
      <c r="F109" s="12">
        <f>' Data vše'!F109/' Data vše'!$Q109</f>
        <v>2.5998668560585834E-2</v>
      </c>
      <c r="G109" s="12">
        <f>' Data vše'!G109/' Data vše'!$Q109</f>
        <v>0.37077027686107816</v>
      </c>
      <c r="H109" s="12">
        <f>' Data vše'!H109/' Data vše'!$Q109</f>
        <v>5.3186376597994297E-3</v>
      </c>
      <c r="I109" s="12">
        <f>' Data vše'!I109/' Data vše'!$Q109</f>
        <v>2.6468588353821123E-2</v>
      </c>
      <c r="J109" s="12">
        <f>' Data vše'!J109/' Data vše'!$Q109</f>
        <v>4.200086151962093E-2</v>
      </c>
      <c r="K109" s="12">
        <f>' Data vše'!K109/' Data vše'!$Q109</f>
        <v>0.14642273557399635</v>
      </c>
      <c r="L109" s="12">
        <f>' Data vše'!L109/' Data vše'!$Q109</f>
        <v>7.579236665135867E-3</v>
      </c>
      <c r="M109" s="12">
        <f>' Data vše'!M109/' Data vše'!$Q109</f>
        <v>1.6397352785164774E-2</v>
      </c>
      <c r="N109" s="12">
        <f>' Data vše'!N109/' Data vše'!$Q109</f>
        <v>4.9569418189455997E-2</v>
      </c>
      <c r="O109" s="12">
        <f>' Data vše'!O109/' Data vše'!$Q109</f>
        <v>1.7194792434291329E-3</v>
      </c>
      <c r="P109" s="12">
        <f>' Data vše'!P109/' Data vše'!$Q109</f>
        <v>6.7686250218049901E-2</v>
      </c>
      <c r="AJ109" s="22"/>
      <c r="AL109" s="23"/>
    </row>
    <row r="110" spans="1:38" x14ac:dyDescent="0.35">
      <c r="A110" s="1">
        <f>' Data vše'!A110</f>
        <v>43187</v>
      </c>
      <c r="B110" s="12">
        <f>' Data vše'!B110/' Data vše'!$Q110</f>
        <v>3.6618767260477678E-2</v>
      </c>
      <c r="C110" s="12">
        <f>' Data vše'!C110/' Data vše'!$Q110</f>
        <v>8.7478376984006564E-3</v>
      </c>
      <c r="D110" s="12">
        <f>' Data vše'!D110/' Data vše'!$Q110</f>
        <v>0.26871339261327426</v>
      </c>
      <c r="E110" s="12">
        <f>' Data vše'!E110/' Data vše'!$Q110</f>
        <v>5.8799429455858704E-4</v>
      </c>
      <c r="F110" s="12">
        <f>' Data vše'!F110/' Data vše'!$Q110</f>
        <v>2.5970380261600558E-2</v>
      </c>
      <c r="G110" s="12">
        <f>' Data vše'!G110/' Data vše'!$Q110</f>
        <v>0.36187065642924343</v>
      </c>
      <c r="H110" s="12">
        <f>' Data vše'!H110/' Data vše'!$Q110</f>
        <v>5.3488513246942428E-3</v>
      </c>
      <c r="I110" s="12">
        <f>' Data vše'!I110/' Data vše'!$Q110</f>
        <v>2.7320870383296409E-2</v>
      </c>
      <c r="J110" s="12">
        <f>' Data vše'!J110/' Data vše'!$Q110</f>
        <v>4.1114078480167522E-2</v>
      </c>
      <c r="K110" s="12">
        <f>' Data vše'!K110/' Data vše'!$Q110</f>
        <v>0.14685821371126825</v>
      </c>
      <c r="L110" s="12">
        <f>' Data vše'!L110/' Data vše'!$Q110</f>
        <v>7.3632059725046283E-3</v>
      </c>
      <c r="M110" s="12">
        <f>' Data vše'!M110/' Data vše'!$Q110</f>
        <v>1.7135291796910566E-2</v>
      </c>
      <c r="N110" s="12">
        <f>' Data vše'!N110/' Data vše'!$Q110</f>
        <v>5.0635792540438831E-2</v>
      </c>
      <c r="O110" s="12">
        <f>' Data vše'!O110/' Data vše'!$Q110</f>
        <v>1.7146672331643956E-3</v>
      </c>
      <c r="P110" s="12">
        <f>' Data vše'!P110/' Data vše'!$Q110</f>
        <v>6.9485751570513787E-2</v>
      </c>
      <c r="AJ110" s="22"/>
      <c r="AL110" s="23"/>
    </row>
    <row r="111" spans="1:38" x14ac:dyDescent="0.35">
      <c r="A111" s="1">
        <f>' Data vše'!A111</f>
        <v>43218</v>
      </c>
      <c r="B111" s="12">
        <f>' Data vše'!B111/' Data vše'!$Q111</f>
        <v>3.8694717419418614E-2</v>
      </c>
      <c r="C111" s="12">
        <f>' Data vše'!C111/' Data vše'!$Q111</f>
        <v>9.1392845081096213E-3</v>
      </c>
      <c r="D111" s="12">
        <f>' Data vše'!D111/' Data vše'!$Q111</f>
        <v>0.2753852997141657</v>
      </c>
      <c r="E111" s="12">
        <f>' Data vše'!E111/' Data vše'!$Q111</f>
        <v>5.8072966004662314E-4</v>
      </c>
      <c r="F111" s="12">
        <f>' Data vše'!F111/' Data vše'!$Q111</f>
        <v>2.5675664544188997E-2</v>
      </c>
      <c r="G111" s="12">
        <f>' Data vše'!G111/' Data vše'!$Q111</f>
        <v>0.3453240965741069</v>
      </c>
      <c r="H111" s="12">
        <f>' Data vše'!H111/' Data vše'!$Q111</f>
        <v>5.5066351452647882E-3</v>
      </c>
      <c r="I111" s="12">
        <f>' Data vše'!I111/' Data vše'!$Q111</f>
        <v>2.8398092241286997E-2</v>
      </c>
      <c r="J111" s="12">
        <f>' Data vše'!J111/' Data vše'!$Q111</f>
        <v>4.1441857016944125E-2</v>
      </c>
      <c r="K111" s="12">
        <f>' Data vše'!K111/' Data vše'!$Q111</f>
        <v>0.14967174358932117</v>
      </c>
      <c r="L111" s="12">
        <f>' Data vše'!L111/' Data vše'!$Q111</f>
        <v>7.5741974810336161E-3</v>
      </c>
      <c r="M111" s="12">
        <f>' Data vše'!M111/' Data vše'!$Q111</f>
        <v>1.7619585004818819E-2</v>
      </c>
      <c r="N111" s="12">
        <f>' Data vše'!N111/' Data vše'!$Q111</f>
        <v>5.3039975617591578E-2</v>
      </c>
      <c r="O111" s="12">
        <f>' Data vše'!O111/' Data vše'!$Q111</f>
        <v>1.9481214837025016E-3</v>
      </c>
      <c r="P111" s="12">
        <f>' Data vše'!P111/' Data vše'!$Q111</f>
        <v>7.2607682106112903E-2</v>
      </c>
      <c r="AJ111" s="22"/>
      <c r="AL111" s="23"/>
    </row>
    <row r="112" spans="1:38" x14ac:dyDescent="0.35">
      <c r="A112" s="1">
        <f>' Data vše'!A112</f>
        <v>43248</v>
      </c>
      <c r="B112" s="12">
        <f>' Data vše'!B112/' Data vše'!$Q112</f>
        <v>3.9362980769230768E-2</v>
      </c>
      <c r="C112" s="12">
        <f>' Data vše'!C112/' Data vše'!$Q112</f>
        <v>9.3105490523968781E-3</v>
      </c>
      <c r="D112" s="12">
        <f>' Data vše'!D112/' Data vše'!$Q112</f>
        <v>0.27703020484949831</v>
      </c>
      <c r="E112" s="12">
        <f>' Data vše'!E112/' Data vše'!$Q112</f>
        <v>5.6612318840579712E-4</v>
      </c>
      <c r="F112" s="12">
        <f>' Data vše'!F112/' Data vše'!$Q112</f>
        <v>2.5371028428093644E-2</v>
      </c>
      <c r="G112" s="12">
        <f>' Data vše'!G112/' Data vše'!$Q112</f>
        <v>0.33800167224080269</v>
      </c>
      <c r="H112" s="12">
        <f>' Data vše'!H112/' Data vše'!$Q112</f>
        <v>5.51316889632107E-3</v>
      </c>
      <c r="I112" s="12">
        <f>' Data vše'!I112/' Data vše'!$Q112</f>
        <v>2.9329535953177256E-2</v>
      </c>
      <c r="J112" s="12">
        <f>' Data vše'!J112/' Data vše'!$Q112</f>
        <v>4.1522958472686736E-2</v>
      </c>
      <c r="K112" s="12">
        <f>' Data vše'!K112/' Data vše'!$Q112</f>
        <v>0.15142053372352285</v>
      </c>
      <c r="L112" s="12">
        <f>' Data vše'!L112/' Data vše'!$Q112</f>
        <v>7.5816959308807131E-3</v>
      </c>
      <c r="M112" s="12">
        <f>' Data vše'!M112/' Data vše'!$Q112</f>
        <v>1.7880783166109252E-2</v>
      </c>
      <c r="N112" s="12">
        <f>' Data vše'!N112/' Data vše'!$Q112</f>
        <v>5.5144753344481608E-2</v>
      </c>
      <c r="O112" s="12">
        <f>' Data vše'!O112/' Data vše'!$Q112</f>
        <v>1.964011984392419E-3</v>
      </c>
      <c r="P112" s="12">
        <f>' Data vše'!P112/' Data vše'!$Q112</f>
        <v>7.498954849498328E-2</v>
      </c>
      <c r="AJ112" s="22"/>
      <c r="AL112" s="23"/>
    </row>
    <row r="113" spans="1:38" x14ac:dyDescent="0.35">
      <c r="A113" s="1">
        <f>' Data vše'!A113</f>
        <v>43279</v>
      </c>
      <c r="B113" s="12">
        <f>' Data vše'!B113/' Data vše'!$Q113</f>
        <v>3.9502024255315349E-2</v>
      </c>
      <c r="C113" s="12">
        <f>' Data vše'!C113/' Data vše'!$Q113</f>
        <v>9.1024460868865797E-3</v>
      </c>
      <c r="D113" s="12">
        <f>' Data vše'!D113/' Data vše'!$Q113</f>
        <v>0.27276505232677645</v>
      </c>
      <c r="E113" s="12">
        <f>' Data vše'!E113/' Data vše'!$Q113</f>
        <v>5.4963223794160488E-4</v>
      </c>
      <c r="F113" s="12">
        <f>' Data vše'!F113/' Data vše'!$Q113</f>
        <v>2.5041780987193122E-2</v>
      </c>
      <c r="G113" s="12">
        <f>' Data vše'!G113/' Data vše'!$Q113</f>
        <v>0.3344757938387567</v>
      </c>
      <c r="H113" s="12">
        <f>' Data vše'!H113/' Data vše'!$Q113</f>
        <v>5.5141965985361016E-3</v>
      </c>
      <c r="I113" s="12">
        <f>' Data vše'!I113/' Data vše'!$Q113</f>
        <v>2.9429901781165935E-2</v>
      </c>
      <c r="J113" s="12">
        <f>' Data vše'!J113/' Data vše'!$Q113</f>
        <v>4.2004414932122654E-2</v>
      </c>
      <c r="K113" s="12">
        <f>' Data vše'!K113/' Data vše'!$Q113</f>
        <v>0.15328036606400758</v>
      </c>
      <c r="L113" s="12">
        <f>' Data vše'!L113/' Data vše'!$Q113</f>
        <v>8.0880841518236168E-3</v>
      </c>
      <c r="M113" s="12">
        <f>' Data vše'!M113/' Data vše'!$Q113</f>
        <v>1.8696433199574595E-2</v>
      </c>
      <c r="N113" s="12">
        <f>' Data vše'!N113/' Data vše'!$Q113</f>
        <v>5.9449652793293596E-2</v>
      </c>
      <c r="O113" s="12">
        <f>' Data vše'!O113/' Data vše'!$Q113</f>
        <v>2.1002207466061327E-3</v>
      </c>
      <c r="P113" s="12">
        <f>' Data vše'!P113/' Data vše'!$Q113</f>
        <v>8.0246306739474318E-2</v>
      </c>
      <c r="AJ113" s="22"/>
      <c r="AL113" s="23"/>
    </row>
    <row r="114" spans="1:38" x14ac:dyDescent="0.35">
      <c r="A114" s="1">
        <f>' Data vše'!A114</f>
        <v>43309</v>
      </c>
      <c r="B114" s="12">
        <f>' Data vše'!B114/' Data vše'!$Q114</f>
        <v>3.8274350614298361E-2</v>
      </c>
      <c r="C114" s="12">
        <f>' Data vše'!C114/' Data vše'!$Q114</f>
        <v>8.55051497419731E-3</v>
      </c>
      <c r="D114" s="12">
        <f>' Data vše'!D114/' Data vše'!$Q114</f>
        <v>0.26096776283117051</v>
      </c>
      <c r="E114" s="12">
        <f>' Data vše'!E114/' Data vše'!$Q114</f>
        <v>5.4412368017619248E-4</v>
      </c>
      <c r="F114" s="12">
        <f>' Data vše'!F114/' Data vše'!$Q114</f>
        <v>2.4550342236521062E-2</v>
      </c>
      <c r="G114" s="12">
        <f>' Data vše'!G114/' Data vše'!$Q114</f>
        <v>0.32932437976378121</v>
      </c>
      <c r="H114" s="12">
        <f>' Data vše'!H114/' Data vše'!$Q114</f>
        <v>5.4282814760434435E-3</v>
      </c>
      <c r="I114" s="12">
        <f>' Data vše'!I114/' Data vše'!$Q114</f>
        <v>2.9352449636171271E-2</v>
      </c>
      <c r="J114" s="12">
        <f>' Data vše'!J114/' Data vše'!$Q114</f>
        <v>4.2877809686265193E-2</v>
      </c>
      <c r="K114" s="12">
        <f>' Data vše'!K114/' Data vše'!$Q114</f>
        <v>0.15801610778830999</v>
      </c>
      <c r="L114" s="12">
        <f>' Data vše'!L114/' Data vše'!$Q114</f>
        <v>9.034180467687258E-3</v>
      </c>
      <c r="M114" s="12">
        <f>' Data vše'!M114/' Data vše'!$Q114</f>
        <v>2.1531751344115044E-2</v>
      </c>
      <c r="N114" s="12">
        <f>' Data vše'!N114/' Data vše'!$Q114</f>
        <v>6.9198713104311971E-2</v>
      </c>
      <c r="O114" s="12">
        <f>' Data vše'!O114/' Data vše'!$Q114</f>
        <v>2.34923239695118E-3</v>
      </c>
      <c r="P114" s="12">
        <f>' Data vše'!P114/' Data vše'!$Q114</f>
        <v>9.3079696845378188E-2</v>
      </c>
      <c r="AJ114" s="22"/>
      <c r="AL114" s="23"/>
    </row>
    <row r="115" spans="1:38" x14ac:dyDescent="0.35">
      <c r="A115" s="1">
        <f>' Data vše'!A115</f>
        <v>43340</v>
      </c>
      <c r="B115" s="12">
        <f>' Data vše'!B115/' Data vše'!$Q115</f>
        <v>3.7570661911765342E-2</v>
      </c>
      <c r="C115" s="12">
        <f>' Data vše'!C115/' Data vše'!$Q115</f>
        <v>8.4165224144139451E-3</v>
      </c>
      <c r="D115" s="12">
        <f>' Data vše'!D115/' Data vše'!$Q115</f>
        <v>0.25676467143024484</v>
      </c>
      <c r="E115" s="12">
        <f>' Data vše'!E115/' Data vše'!$Q115</f>
        <v>5.2494804749695224E-4</v>
      </c>
      <c r="F115" s="12">
        <f>' Data vše'!F115/' Data vše'!$Q115</f>
        <v>2.3956719985770002E-2</v>
      </c>
      <c r="G115" s="12">
        <f>' Data vše'!G115/' Data vše'!$Q115</f>
        <v>0.32852637104716287</v>
      </c>
      <c r="H115" s="12">
        <f>' Data vše'!H115/' Data vše'!$Q115</f>
        <v>5.5228005327571921E-3</v>
      </c>
      <c r="I115" s="12">
        <f>' Data vše'!I115/' Data vše'!$Q115</f>
        <v>2.921487728797088E-2</v>
      </c>
      <c r="J115" s="12">
        <f>' Data vše'!J115/' Data vše'!$Q115</f>
        <v>4.3479581256317817E-2</v>
      </c>
      <c r="K115" s="12">
        <f>' Data vše'!K115/' Data vše'!$Q115</f>
        <v>0.16027835261758186</v>
      </c>
      <c r="L115" s="12">
        <f>' Data vše'!L115/' Data vše'!$Q115</f>
        <v>9.8655525620501613E-3</v>
      </c>
      <c r="M115" s="12">
        <f>' Data vše'!M115/' Data vše'!$Q115</f>
        <v>2.3071683608171835E-2</v>
      </c>
      <c r="N115" s="12">
        <f>' Data vše'!N115/' Data vše'!$Q115</f>
        <v>7.0395099327979729E-2</v>
      </c>
      <c r="O115" s="12">
        <f>' Data vše'!O115/' Data vše'!$Q115</f>
        <v>2.4121579703165739E-3</v>
      </c>
      <c r="P115" s="12">
        <f>' Data vše'!P115/' Data vše'!$Q115</f>
        <v>9.5878940906468146E-2</v>
      </c>
      <c r="AJ115" s="22"/>
      <c r="AL115" s="23"/>
    </row>
    <row r="116" spans="1:38" x14ac:dyDescent="0.35">
      <c r="A116" s="1">
        <f>' Data vše'!A116</f>
        <v>43371</v>
      </c>
      <c r="B116" s="12">
        <f>' Data vše'!B116/' Data vše'!$Q116</f>
        <v>3.977158752022681E-2</v>
      </c>
      <c r="C116" s="12">
        <f>' Data vše'!C116/' Data vše'!$Q116</f>
        <v>8.7370893902313992E-3</v>
      </c>
      <c r="D116" s="12">
        <f>' Data vše'!D116/' Data vše'!$Q116</f>
        <v>0.26205918932292016</v>
      </c>
      <c r="E116" s="12">
        <f>' Data vše'!E116/' Data vše'!$Q116</f>
        <v>4.903468535333948E-4</v>
      </c>
      <c r="F116" s="12">
        <f>' Data vše'!F116/' Data vše'!$Q116</f>
        <v>2.4842754679469177E-2</v>
      </c>
      <c r="G116" s="12">
        <f>' Data vše'!G116/' Data vše'!$Q116</f>
        <v>0.32772109070971023</v>
      </c>
      <c r="H116" s="12">
        <f>' Data vše'!H116/' Data vše'!$Q116</f>
        <v>5.4383923755521972E-3</v>
      </c>
      <c r="I116" s="12">
        <f>' Data vše'!I116/' Data vše'!$Q116</f>
        <v>2.8163740187490807E-2</v>
      </c>
      <c r="J116" s="12">
        <f>' Data vše'!J116/' Data vše'!$Q116</f>
        <v>4.4470001916810428E-2</v>
      </c>
      <c r="K116" s="12">
        <f>' Data vše'!K116/' Data vše'!$Q116</f>
        <v>0.1625455242476519</v>
      </c>
      <c r="L116" s="12">
        <f>' Data vše'!L116/' Data vše'!$Q116</f>
        <v>9.7356138919721304E-3</v>
      </c>
      <c r="M116" s="12">
        <f>' Data vše'!M116/' Data vše'!$Q116</f>
        <v>2.0969014536555357E-2</v>
      </c>
      <c r="N116" s="12">
        <f>' Data vše'!N116/' Data vše'!$Q116</f>
        <v>6.2938247500345476E-2</v>
      </c>
      <c r="O116" s="12">
        <f>' Data vše'!O116/' Data vše'!$Q116</f>
        <v>2.1174068675305687E-3</v>
      </c>
      <c r="P116" s="12">
        <f>' Data vše'!P116/' Data vše'!$Q116</f>
        <v>8.6024668904431403E-2</v>
      </c>
      <c r="AJ116" s="22"/>
      <c r="AL116" s="23"/>
    </row>
    <row r="117" spans="1:38" x14ac:dyDescent="0.35">
      <c r="A117" s="1">
        <f>' Data vše'!A117</f>
        <v>43401</v>
      </c>
      <c r="B117" s="12">
        <f>' Data vše'!B117/' Data vše'!$Q117</f>
        <v>4.1326951795271356E-2</v>
      </c>
      <c r="C117" s="12">
        <f>' Data vše'!C117/' Data vše'!$Q117</f>
        <v>8.9462114255502677E-3</v>
      </c>
      <c r="D117" s="12">
        <f>' Data vše'!D117/' Data vše'!$Q117</f>
        <v>0.26284423667343776</v>
      </c>
      <c r="E117" s="12">
        <f>' Data vše'!E117/' Data vše'!$Q117</f>
        <v>4.7768780551149699E-4</v>
      </c>
      <c r="F117" s="12">
        <f>' Data vše'!F117/' Data vše'!$Q117</f>
        <v>2.5266438489578987E-2</v>
      </c>
      <c r="G117" s="12">
        <f>' Data vše'!G117/' Data vše'!$Q117</f>
        <v>0.32790253313669293</v>
      </c>
      <c r="H117" s="12">
        <f>' Data vše'!H117/' Data vše'!$Q117</f>
        <v>5.2823923347339327E-3</v>
      </c>
      <c r="I117" s="12">
        <f>' Data vše'!I117/' Data vše'!$Q117</f>
        <v>2.8800400701227146E-2</v>
      </c>
      <c r="J117" s="12">
        <f>' Data vše'!J117/' Data vše'!$Q117</f>
        <v>4.4193078628340335E-2</v>
      </c>
      <c r="K117" s="12">
        <f>' Data vše'!K117/' Data vše'!$Q117</f>
        <v>0.16104571889695857</v>
      </c>
      <c r="L117" s="12">
        <f>' Data vše'!L117/' Data vše'!$Q117</f>
        <v>9.4888276706458531E-3</v>
      </c>
      <c r="M117" s="12">
        <f>' Data vše'!M117/' Data vše'!$Q117</f>
        <v>2.0475647197410282E-2</v>
      </c>
      <c r="N117" s="12">
        <f>' Data vše'!N117/' Data vše'!$Q117</f>
        <v>6.2006659802803052E-2</v>
      </c>
      <c r="O117" s="12">
        <f>' Data vše'!O117/' Data vše'!$Q117</f>
        <v>1.9432154418380313E-3</v>
      </c>
      <c r="P117" s="12">
        <f>' Data vše'!P117/' Data vše'!$Q117</f>
        <v>8.4425522442051371E-2</v>
      </c>
      <c r="AJ117" s="22"/>
      <c r="AL117" s="23"/>
    </row>
    <row r="118" spans="1:38" x14ac:dyDescent="0.35">
      <c r="A118" s="1">
        <f>' Data vše'!A118</f>
        <v>43432</v>
      </c>
      <c r="B118" s="12">
        <f>' Data vše'!B118/' Data vše'!$Q118</f>
        <v>4.4383982140365562E-2</v>
      </c>
      <c r="C118" s="12">
        <f>' Data vše'!C118/' Data vše'!$Q118</f>
        <v>9.0135342542207331E-3</v>
      </c>
      <c r="D118" s="12">
        <f>' Data vše'!D118/' Data vše'!$Q118</f>
        <v>0.26206222966373655</v>
      </c>
      <c r="E118" s="12">
        <f>' Data vše'!E118/' Data vše'!$Q118</f>
        <v>4.7904748616343424E-4</v>
      </c>
      <c r="F118" s="12">
        <f>' Data vše'!F118/' Data vše'!$Q118</f>
        <v>2.5882517092228267E-2</v>
      </c>
      <c r="G118" s="12">
        <f>' Data vše'!G118/' Data vše'!$Q118</f>
        <v>0.33405423003581231</v>
      </c>
      <c r="H118" s="12">
        <f>' Data vše'!H118/' Data vše'!$Q118</f>
        <v>5.1904562578484722E-3</v>
      </c>
      <c r="I118" s="12">
        <f>' Data vše'!I118/' Data vše'!$Q118</f>
        <v>2.8333565880656712E-2</v>
      </c>
      <c r="J118" s="12">
        <f>' Data vše'!J118/' Data vše'!$Q118</f>
        <v>4.3044509557694989E-2</v>
      </c>
      <c r="K118" s="12">
        <f>' Data vše'!K118/' Data vše'!$Q118</f>
        <v>0.15676945258360075</v>
      </c>
      <c r="L118" s="12">
        <f>' Data vše'!L118/' Data vše'!$Q118</f>
        <v>9.1205060229756756E-3</v>
      </c>
      <c r="M118" s="12">
        <f>' Data vše'!M118/' Data vše'!$Q118</f>
        <v>1.9454909073996558E-2</v>
      </c>
      <c r="N118" s="12">
        <f>' Data vše'!N118/' Data vše'!$Q118</f>
        <v>6.0378587042463142E-2</v>
      </c>
      <c r="O118" s="12">
        <f>' Data vše'!O118/' Data vše'!$Q118</f>
        <v>1.8324729082368262E-3</v>
      </c>
      <c r="P118" s="12">
        <f>' Data vše'!P118/' Data vše'!$Q118</f>
        <v>8.1665969024696528E-2</v>
      </c>
      <c r="AJ118" s="22"/>
      <c r="AL118" s="23"/>
    </row>
    <row r="119" spans="1:38" x14ac:dyDescent="0.35">
      <c r="A119" s="1">
        <f>' Data vše'!A119</f>
        <v>43462</v>
      </c>
      <c r="B119" s="12">
        <f>' Data vše'!B119/' Data vše'!$Q119</f>
        <v>4.4425440756001279E-2</v>
      </c>
      <c r="C119" s="12">
        <f>' Data vše'!C119/' Data vše'!$Q119</f>
        <v>8.5732548999283044E-3</v>
      </c>
      <c r="D119" s="12">
        <f>' Data vše'!D119/' Data vše'!$Q119</f>
        <v>0.25303843064085618</v>
      </c>
      <c r="E119" s="12">
        <f>' Data vše'!E119/' Data vše'!$Q119</f>
        <v>4.9236829148202859E-4</v>
      </c>
      <c r="F119" s="12">
        <f>' Data vše'!F119/' Data vše'!$Q119</f>
        <v>2.6371936734993565E-2</v>
      </c>
      <c r="G119" s="12">
        <f>' Data vše'!G119/' Data vše'!$Q119</f>
        <v>0.35253569670113244</v>
      </c>
      <c r="H119" s="12">
        <f>' Data vše'!H119/' Data vše'!$Q119</f>
        <v>5.1094007791512262E-3</v>
      </c>
      <c r="I119" s="12">
        <f>' Data vše'!I119/' Data vše'!$Q119</f>
        <v>2.7378268418461218E-2</v>
      </c>
      <c r="J119" s="12">
        <f>' Data vše'!J119/' Data vše'!$Q119</f>
        <v>4.3699845379080393E-2</v>
      </c>
      <c r="K119" s="12">
        <f>' Data vše'!K119/' Data vše'!$Q119</f>
        <v>0.1526212132991267</v>
      </c>
      <c r="L119" s="12">
        <f>' Data vše'!L119/' Data vše'!$Q119</f>
        <v>8.7157825632520492E-3</v>
      </c>
      <c r="M119" s="12">
        <f>' Data vše'!M119/' Data vše'!$Q119</f>
        <v>1.8597700553698377E-2</v>
      </c>
      <c r="N119" s="12">
        <f>' Data vše'!N119/' Data vše'!$Q119</f>
        <v>5.6682819801843358E-2</v>
      </c>
      <c r="O119" s="12">
        <f>' Data vše'!O119/' Data vše'!$Q119</f>
        <v>1.7578411809928563E-3</v>
      </c>
      <c r="P119" s="12">
        <f>' Data vše'!P119/' Data vše'!$Q119</f>
        <v>7.7038361536534594E-2</v>
      </c>
      <c r="AJ119" s="22"/>
      <c r="AL119" s="23"/>
    </row>
    <row r="120" spans="1:38" x14ac:dyDescent="0.35">
      <c r="A120" s="1">
        <f>' Data vše'!A120</f>
        <v>43493</v>
      </c>
      <c r="B120" s="12">
        <f>' Data vše'!B120/' Data vše'!$Q120</f>
        <v>4.5797508334795581E-2</v>
      </c>
      <c r="C120" s="12">
        <f>' Data vše'!C120/' Data vše'!$Q120</f>
        <v>8.430691635007365E-3</v>
      </c>
      <c r="D120" s="12">
        <f>' Data vše'!D120/' Data vše'!$Q120</f>
        <v>0.24801984844342337</v>
      </c>
      <c r="E120" s="12">
        <f>' Data vše'!E120/' Data vše'!$Q120</f>
        <v>5.3048882504886622E-4</v>
      </c>
      <c r="F120" s="12">
        <f>' Data vše'!F120/' Data vše'!$Q120</f>
        <v>2.6414262804163931E-2</v>
      </c>
      <c r="G120" s="12">
        <f>' Data vše'!G120/' Data vše'!$Q120</f>
        <v>0.36124248644192986</v>
      </c>
      <c r="H120" s="12">
        <f>' Data vše'!H120/' Data vše'!$Q120</f>
        <v>4.9865949554593423E-3</v>
      </c>
      <c r="I120" s="12">
        <f>' Data vše'!I120/' Data vše'!$Q120</f>
        <v>2.6752959515541283E-2</v>
      </c>
      <c r="J120" s="12">
        <f>' Data vše'!J120/' Data vše'!$Q120</f>
        <v>4.3989765646359827E-2</v>
      </c>
      <c r="K120" s="12">
        <f>' Data vše'!K120/' Data vše'!$Q120</f>
        <v>0.15156065731646107</v>
      </c>
      <c r="L120" s="12">
        <f>' Data vše'!L120/' Data vše'!$Q120</f>
        <v>8.1613665392133265E-3</v>
      </c>
      <c r="M120" s="12">
        <f>' Data vše'!M120/' Data vše'!$Q120</f>
        <v>1.7885634770686002E-2</v>
      </c>
      <c r="N120" s="12">
        <f>' Data vše'!N120/' Data vše'!$Q120</f>
        <v>5.447712164924895E-2</v>
      </c>
      <c r="O120" s="12">
        <f>' Data vše'!O120/' Data vše'!$Q120</f>
        <v>1.7506131226612584E-3</v>
      </c>
      <c r="P120" s="12">
        <f>' Data vše'!P120/' Data vše'!$Q120</f>
        <v>7.4113369542596216E-2</v>
      </c>
      <c r="AJ120" s="22"/>
      <c r="AL120" s="23"/>
    </row>
    <row r="121" spans="1:38" x14ac:dyDescent="0.35">
      <c r="A121" s="1">
        <f>' Data vše'!A121</f>
        <v>43524</v>
      </c>
      <c r="B121" s="12">
        <f>' Data vše'!B121/' Data vše'!$Q121</f>
        <v>4.7863240782546383E-2</v>
      </c>
      <c r="C121" s="12">
        <f>' Data vše'!C121/' Data vše'!$Q121</f>
        <v>8.7442060832501438E-3</v>
      </c>
      <c r="D121" s="12">
        <f>' Data vše'!D121/' Data vše'!$Q121</f>
        <v>0.25225646909703958</v>
      </c>
      <c r="E121" s="12">
        <f>' Data vše'!E121/' Data vše'!$Q121</f>
        <v>4.8878082322288815E-4</v>
      </c>
      <c r="F121" s="12">
        <f>' Data vše'!F121/' Data vše'!$Q121</f>
        <v>2.6361026771105599E-2</v>
      </c>
      <c r="G121" s="12">
        <f>' Data vše'!G121/' Data vše'!$Q121</f>
        <v>0.35767572291926419</v>
      </c>
      <c r="H121" s="12">
        <f>' Data vše'!H121/' Data vše'!$Q121</f>
        <v>4.9582258084559083E-3</v>
      </c>
      <c r="I121" s="12">
        <f>' Data vše'!I121/' Data vše'!$Q121</f>
        <v>2.6994784957148833E-2</v>
      </c>
      <c r="J121" s="12">
        <f>' Data vše'!J121/' Data vše'!$Q121</f>
        <v>4.3099698861306372E-2</v>
      </c>
      <c r="K121" s="12">
        <f>' Data vše'!K121/' Data vše'!$Q121</f>
        <v>0.15021311672334592</v>
      </c>
      <c r="L121" s="12">
        <f>' Data vše'!L121/' Data vše'!$Q121</f>
        <v>8.0441725313461776E-3</v>
      </c>
      <c r="M121" s="12">
        <f>' Data vše'!M121/' Data vše'!$Q121</f>
        <v>1.7674811632983591E-2</v>
      </c>
      <c r="N121" s="12">
        <f>' Data vše'!N121/' Data vše'!$Q121</f>
        <v>5.3799028237448067E-2</v>
      </c>
      <c r="O121" s="12">
        <f>' Data vše'!O121/' Data vše'!$Q121</f>
        <v>1.8267147715363872E-3</v>
      </c>
      <c r="P121" s="12">
        <f>' Data vše'!P121/' Data vše'!$Q121</f>
        <v>7.3300554641968052E-2</v>
      </c>
      <c r="AJ121" s="22"/>
      <c r="AL121" s="23"/>
    </row>
    <row r="122" spans="1:38" x14ac:dyDescent="0.35">
      <c r="A122" s="1">
        <f>' Data vše'!A122</f>
        <v>43552</v>
      </c>
      <c r="B122" s="12">
        <f>' Data vše'!B122/' Data vše'!$Q122</f>
        <v>5.06489674217033E-2</v>
      </c>
      <c r="C122" s="12">
        <f>' Data vše'!C122/' Data vše'!$Q122</f>
        <v>9.2181120707500019E-3</v>
      </c>
      <c r="D122" s="12">
        <f>' Data vše'!D122/' Data vše'!$Q122</f>
        <v>0.26067041615834191</v>
      </c>
      <c r="E122" s="12">
        <f>' Data vše'!E122/' Data vše'!$Q122</f>
        <v>4.7565986796034408E-4</v>
      </c>
      <c r="F122" s="12">
        <f>' Data vše'!F122/' Data vše'!$Q122</f>
        <v>2.6544463187009201E-2</v>
      </c>
      <c r="G122" s="12">
        <f>' Data vše'!G122/' Data vše'!$Q122</f>
        <v>0.34467723394978267</v>
      </c>
      <c r="H122" s="12">
        <f>' Data vše'!H122/' Data vše'!$Q122</f>
        <v>4.9988328716202828E-3</v>
      </c>
      <c r="I122" s="12">
        <f>' Data vše'!I122/' Data vše'!$Q122</f>
        <v>2.8134400338247018E-2</v>
      </c>
      <c r="J122" s="12">
        <f>' Data vše'!J122/' Data vše'!$Q122</f>
        <v>4.1708323607263502E-2</v>
      </c>
      <c r="K122" s="12">
        <f>' Data vše'!K122/' Data vše'!$Q122</f>
        <v>0.14973156047266498</v>
      </c>
      <c r="L122" s="12">
        <f>' Data vše'!L122/' Data vše'!$Q122</f>
        <v>7.9320687240424046E-3</v>
      </c>
      <c r="M122" s="12">
        <f>' Data vše'!M122/' Data vše'!$Q122</f>
        <v>1.8286479368253228E-2</v>
      </c>
      <c r="N122" s="12">
        <f>' Data vše'!N122/' Data vše'!$Q122</f>
        <v>5.5048821200336488E-2</v>
      </c>
      <c r="O122" s="12">
        <f>' Data vše'!O122/' Data vše'!$Q122</f>
        <v>1.9246607620247256E-3</v>
      </c>
      <c r="P122" s="12">
        <f>' Data vše'!P122/' Data vše'!$Q122</f>
        <v>7.5259961330614439E-2</v>
      </c>
      <c r="AJ122" s="22"/>
      <c r="AL122" s="23"/>
    </row>
    <row r="123" spans="1:38" x14ac:dyDescent="0.35">
      <c r="A123" s="1">
        <f>' Data vše'!A123</f>
        <v>43583</v>
      </c>
      <c r="B123" s="12">
        <f>' Data vše'!B123/' Data vše'!$Q123</f>
        <v>5.0341231866099852E-2</v>
      </c>
      <c r="C123" s="12">
        <f>' Data vše'!C123/' Data vše'!$Q123</f>
        <v>9.5030215223897672E-3</v>
      </c>
      <c r="D123" s="12">
        <f>' Data vše'!D123/' Data vše'!$Q123</f>
        <v>0.26719503593419375</v>
      </c>
      <c r="E123" s="12">
        <f>' Data vše'!E123/' Data vše'!$Q123</f>
        <v>5.0994147587547897E-4</v>
      </c>
      <c r="F123" s="12">
        <f>' Data vše'!F123/' Data vše'!$Q123</f>
        <v>2.6316792801723315E-2</v>
      </c>
      <c r="G123" s="12">
        <f>' Data vše'!G123/' Data vše'!$Q123</f>
        <v>0.33002745105514991</v>
      </c>
      <c r="H123" s="12">
        <f>' Data vše'!H123/' Data vše'!$Q123</f>
        <v>5.1089463751262942E-3</v>
      </c>
      <c r="I123" s="12">
        <f>' Data vše'!I123/' Data vše'!$Q123</f>
        <v>2.920010675410336E-2</v>
      </c>
      <c r="J123" s="12">
        <f>' Data vše'!J123/' Data vše'!$Q123</f>
        <v>4.1819966829975026E-2</v>
      </c>
      <c r="K123" s="12">
        <f>' Data vše'!K123/' Data vše'!$Q123</f>
        <v>0.1532016699391883</v>
      </c>
      <c r="L123" s="12">
        <f>' Data vše'!L123/' Data vše'!$Q123</f>
        <v>8.2496139695369536E-3</v>
      </c>
      <c r="M123" s="12">
        <f>' Data vše'!M123/' Data vše'!$Q123</f>
        <v>1.9239567645881389E-2</v>
      </c>
      <c r="N123" s="12">
        <f>' Data vše'!N123/' Data vše'!$Q123</f>
        <v>5.7213527269954441E-2</v>
      </c>
      <c r="O123" s="12">
        <f>' Data vše'!O123/' Data vše'!$Q123</f>
        <v>2.073126560802181E-3</v>
      </c>
      <c r="P123" s="12">
        <f>' Data vše'!P123/' Data vše'!$Q123</f>
        <v>7.8526221476638014E-2</v>
      </c>
      <c r="AJ123" s="22"/>
      <c r="AL123" s="23"/>
    </row>
    <row r="124" spans="1:38" x14ac:dyDescent="0.35">
      <c r="A124" s="1">
        <f>' Data vše'!A124</f>
        <v>43613</v>
      </c>
      <c r="B124" s="12">
        <f>' Data vše'!B124/' Data vše'!$Q124</f>
        <v>4.8067771271957146E-2</v>
      </c>
      <c r="C124" s="12">
        <f>' Data vše'!C124/' Data vše'!$Q124</f>
        <v>9.2687180764918393E-3</v>
      </c>
      <c r="D124" s="12">
        <f>' Data vše'!D124/' Data vše'!$Q124</f>
        <v>0.26874299240064781</v>
      </c>
      <c r="E124" s="12">
        <f>' Data vše'!E124/' Data vše'!$Q124</f>
        <v>5.1326772144013948E-4</v>
      </c>
      <c r="F124" s="12">
        <f>' Data vše'!F124/' Data vše'!$Q124</f>
        <v>2.5902578796561604E-2</v>
      </c>
      <c r="G124" s="12">
        <f>' Data vše'!G124/' Data vše'!$Q124</f>
        <v>0.32616419583904321</v>
      </c>
      <c r="H124" s="12">
        <f>' Data vše'!H124/' Data vše'!$Q124</f>
        <v>5.1326772144013955E-3</v>
      </c>
      <c r="I124" s="12">
        <f>' Data vše'!I124/' Data vše'!$Q124</f>
        <v>2.9998754204559611E-2</v>
      </c>
      <c r="J124" s="12">
        <f>' Data vše'!J124/' Data vše'!$Q124</f>
        <v>4.1893609069390804E-2</v>
      </c>
      <c r="K124" s="12">
        <f>' Data vše'!K124/' Data vše'!$Q124</f>
        <v>0.15464806278809021</v>
      </c>
      <c r="L124" s="12">
        <f>' Data vše'!L124/' Data vše'!$Q124</f>
        <v>8.4464930858353052E-3</v>
      </c>
      <c r="M124" s="12">
        <f>' Data vše'!M124/' Data vše'!$Q124</f>
        <v>1.9588887504671734E-2</v>
      </c>
      <c r="N124" s="12">
        <f>' Data vše'!N124/' Data vše'!$Q124</f>
        <v>5.9549022050579298E-2</v>
      </c>
      <c r="O124" s="12">
        <f>' Data vše'!O124/' Data vše'!$Q124</f>
        <v>2.0829699763298868E-3</v>
      </c>
      <c r="P124" s="12">
        <f>' Data vše'!P124/' Data vše'!$Q124</f>
        <v>8.1220879531580914E-2</v>
      </c>
      <c r="AJ124" s="22"/>
      <c r="AL124" s="23"/>
    </row>
    <row r="125" spans="1:38" x14ac:dyDescent="0.35">
      <c r="A125" s="1">
        <f>' Data vše'!A125</f>
        <v>43644</v>
      </c>
      <c r="B125" s="12">
        <f>' Data vše'!B125/' Data vše'!$Q125</f>
        <v>4.3995851279614556E-2</v>
      </c>
      <c r="C125" s="12">
        <f>' Data vše'!C125/' Data vše'!$Q125</f>
        <v>8.971863296597743E-3</v>
      </c>
      <c r="D125" s="12">
        <f>' Data vše'!D125/' Data vše'!$Q125</f>
        <v>0.26543635648339747</v>
      </c>
      <c r="E125" s="12">
        <f>' Data vše'!E125/' Data vše'!$Q125</f>
        <v>5.1603541740112297E-4</v>
      </c>
      <c r="F125" s="12">
        <f>' Data vše'!F125/' Data vše'!$Q125</f>
        <v>2.5382811422265141E-2</v>
      </c>
      <c r="G125" s="12">
        <f>' Data vše'!G125/' Data vše'!$Q125</f>
        <v>0.32474466465361762</v>
      </c>
      <c r="H125" s="12">
        <f>' Data vše'!H125/' Data vše'!$Q125</f>
        <v>5.1910097433617922E-3</v>
      </c>
      <c r="I125" s="12">
        <f>' Data vše'!I125/' Data vše'!$Q125</f>
        <v>3.0098659840693223E-2</v>
      </c>
      <c r="J125" s="12">
        <f>' Data vše'!J125/' Data vše'!$Q125</f>
        <v>4.2851376690526917E-2</v>
      </c>
      <c r="K125" s="12">
        <f>' Data vše'!K125/' Data vše'!$Q125</f>
        <v>0.15743167639980993</v>
      </c>
      <c r="L125" s="12">
        <f>' Data vše'!L125/' Data vše'!$Q125</f>
        <v>8.7215094802348212E-3</v>
      </c>
      <c r="M125" s="12">
        <f>' Data vše'!M125/' Data vše'!$Q125</f>
        <v>2.047281106461683E-2</v>
      </c>
      <c r="N125" s="12">
        <f>' Data vše'!N125/' Data vše'!$Q125</f>
        <v>6.3927080619038124E-2</v>
      </c>
      <c r="O125" s="12">
        <f>' Data vše'!O125/' Data vše'!$Q125</f>
        <v>2.2582936088247165E-3</v>
      </c>
      <c r="P125" s="12">
        <f>' Data vše'!P125/' Data vše'!$Q125</f>
        <v>8.6658185292479678E-2</v>
      </c>
      <c r="AJ125" s="22"/>
      <c r="AL125" s="23"/>
    </row>
    <row r="126" spans="1:38" x14ac:dyDescent="0.35">
      <c r="A126" s="1">
        <f>' Data vše'!A126</f>
        <v>43674</v>
      </c>
      <c r="B126" s="12">
        <f>' Data vše'!B126/' Data vše'!$Q126</f>
        <v>3.9727964118564746E-2</v>
      </c>
      <c r="C126" s="12">
        <f>' Data vše'!C126/' Data vše'!$Q126</f>
        <v>8.1513260530421214E-3</v>
      </c>
      <c r="D126" s="12">
        <f>' Data vše'!D126/' Data vše'!$Q126</f>
        <v>0.253320007800312</v>
      </c>
      <c r="E126" s="12">
        <f>' Data vše'!E126/' Data vše'!$Q126</f>
        <v>5.2164586583463343E-4</v>
      </c>
      <c r="F126" s="12">
        <f>' Data vše'!F126/' Data vše'!$Q126</f>
        <v>2.4624609984399377E-2</v>
      </c>
      <c r="G126" s="12">
        <f>' Data vše'!G126/' Data vše'!$Q126</f>
        <v>0.32150936037441497</v>
      </c>
      <c r="H126" s="12">
        <f>' Data vše'!H126/' Data vše'!$Q126</f>
        <v>5.1677067082683305E-3</v>
      </c>
      <c r="I126" s="12">
        <f>' Data vše'!I126/' Data vše'!$Q126</f>
        <v>3.0284711388455537E-2</v>
      </c>
      <c r="J126" s="12">
        <f>' Data vše'!J126/' Data vše'!$Q126</f>
        <v>4.4388650546021841E-2</v>
      </c>
      <c r="K126" s="12">
        <f>' Data vše'!K126/' Data vše'!$Q126</f>
        <v>0.16168096723868955</v>
      </c>
      <c r="L126" s="12">
        <f>' Data vše'!L126/' Data vše'!$Q126</f>
        <v>1.0013650546021841E-2</v>
      </c>
      <c r="M126" s="12">
        <f>' Data vše'!M126/' Data vše'!$Q126</f>
        <v>2.3932332293291732E-2</v>
      </c>
      <c r="N126" s="12">
        <f>' Data vše'!N126/' Data vše'!$Q126</f>
        <v>7.4098088923556946E-2</v>
      </c>
      <c r="O126" s="12">
        <f>' Data vše'!O126/' Data vše'!$Q126</f>
        <v>2.5789781591263649E-3</v>
      </c>
      <c r="P126" s="12">
        <f>' Data vše'!P126/' Data vše'!$Q126</f>
        <v>0.10060939937597504</v>
      </c>
      <c r="AJ126" s="22"/>
      <c r="AL126" s="23"/>
    </row>
    <row r="127" spans="1:38" x14ac:dyDescent="0.35">
      <c r="A127" s="1">
        <f>' Data vše'!A127</f>
        <v>43705</v>
      </c>
      <c r="B127" s="12">
        <f>' Data vše'!B127/' Data vše'!$Q127</f>
        <v>3.6911162220627083E-2</v>
      </c>
      <c r="C127" s="12">
        <f>' Data vše'!C127/' Data vše'!$Q127</f>
        <v>8.0180087797684443E-3</v>
      </c>
      <c r="D127" s="12">
        <f>' Data vše'!D127/' Data vše'!$Q127</f>
        <v>0.25074588967180855</v>
      </c>
      <c r="E127" s="12">
        <f>' Data vše'!E127/' Data vše'!$Q127</f>
        <v>5.1760592609954631E-4</v>
      </c>
      <c r="F127" s="12">
        <f>' Data vše'!F127/' Data vše'!$Q127</f>
        <v>2.4747422957287744E-2</v>
      </c>
      <c r="G127" s="12">
        <f>' Data vše'!G127/' Data vše'!$Q127</f>
        <v>0.32227805204381094</v>
      </c>
      <c r="H127" s="12">
        <f>' Data vše'!H127/' Data vše'!$Q127</f>
        <v>5.1125792889266516E-3</v>
      </c>
      <c r="I127" s="12">
        <f>' Data vše'!I127/' Data vše'!$Q127</f>
        <v>3.0240882078627272E-2</v>
      </c>
      <c r="J127" s="12">
        <f>' Data vše'!J127/' Data vše'!$Q127</f>
        <v>4.5153792440023634E-2</v>
      </c>
      <c r="K127" s="12">
        <f>' Data vše'!K127/' Data vše'!$Q127</f>
        <v>0.16407131242400716</v>
      </c>
      <c r="L127" s="12">
        <f>' Data vše'!L127/' Data vše'!$Q127</f>
        <v>1.0459546167030456E-2</v>
      </c>
      <c r="M127" s="12">
        <f>' Data vše'!M127/' Data vše'!$Q127</f>
        <v>2.4654644536571787E-2</v>
      </c>
      <c r="N127" s="12">
        <f>' Data vše'!N127/' Data vše'!$Q127</f>
        <v>7.4598733330403483E-2</v>
      </c>
      <c r="O127" s="12">
        <f>' Data vše'!O127/' Data vše'!$Q127</f>
        <v>2.4903681350072512E-3</v>
      </c>
      <c r="P127" s="12">
        <f>' Data vše'!P127/' Data vše'!$Q127</f>
        <v>0.10174374600198254</v>
      </c>
      <c r="AJ127" s="22"/>
      <c r="AL127" s="23"/>
    </row>
    <row r="128" spans="1:38" x14ac:dyDescent="0.35">
      <c r="A128" s="1">
        <f>' Data vše'!A128</f>
        <v>43736</v>
      </c>
      <c r="B128" s="12">
        <f>' Data vše'!B128/' Data vše'!$Q128</f>
        <v>3.6482142768700439E-2</v>
      </c>
      <c r="C128" s="12">
        <f>' Data vše'!C128/' Data vše'!$Q128</f>
        <v>8.4642929665638134E-3</v>
      </c>
      <c r="D128" s="12">
        <f>' Data vše'!D128/' Data vše'!$Q128</f>
        <v>0.25917873080180481</v>
      </c>
      <c r="E128" s="12">
        <f>' Data vše'!E128/' Data vše'!$Q128</f>
        <v>5.0023030405087492E-4</v>
      </c>
      <c r="F128" s="12">
        <f>' Data vše'!F128/' Data vše'!$Q128</f>
        <v>2.5719762068675184E-2</v>
      </c>
      <c r="G128" s="12">
        <f>' Data vše'!G128/' Data vše'!$Q128</f>
        <v>0.32444145076693726</v>
      </c>
      <c r="H128" s="12">
        <f>' Data vše'!H128/' Data vše'!$Q128</f>
        <v>5.0765946698232353E-3</v>
      </c>
      <c r="I128" s="12">
        <f>' Data vše'!I128/' Data vše'!$Q128</f>
        <v>2.9092602039552863E-2</v>
      </c>
      <c r="J128" s="12">
        <f>' Data vše'!J128/' Data vše'!$Q128</f>
        <v>4.6229204534761051E-2</v>
      </c>
      <c r="K128" s="12">
        <f>' Data vše'!K128/' Data vše'!$Q128</f>
        <v>0.16525430024714349</v>
      </c>
      <c r="L128" s="12">
        <f>' Data vše'!L128/' Data vše'!$Q128</f>
        <v>9.8213533953750987E-3</v>
      </c>
      <c r="M128" s="12">
        <f>' Data vše'!M128/' Data vše'!$Q128</f>
        <v>2.1772400164432139E-2</v>
      </c>
      <c r="N128" s="12">
        <f>' Data vše'!N128/' Data vše'!$Q128</f>
        <v>6.5693611415156478E-2</v>
      </c>
      <c r="O128" s="12">
        <f>' Data vše'!O128/' Data vše'!$Q128</f>
        <v>2.2733238570232829E-3</v>
      </c>
      <c r="P128" s="12">
        <f>' Data vše'!P128/' Data vše'!$Q128</f>
        <v>8.9739335436611903E-2</v>
      </c>
      <c r="AJ128" s="22"/>
      <c r="AL128" s="23"/>
    </row>
    <row r="129" spans="1:38" x14ac:dyDescent="0.35">
      <c r="A129" s="1">
        <f>' Data vše'!A129</f>
        <v>43766</v>
      </c>
      <c r="B129" s="12">
        <f>' Data vše'!B129/' Data vše'!$Q129</f>
        <v>3.6357992652072582E-2</v>
      </c>
      <c r="C129" s="12">
        <f>' Data vše'!C129/' Data vše'!$Q129</f>
        <v>8.5895439603496885E-3</v>
      </c>
      <c r="D129" s="12">
        <f>' Data vše'!D129/' Data vše'!$Q129</f>
        <v>0.26403688211766863</v>
      </c>
      <c r="E129" s="12">
        <f>' Data vše'!E129/' Data vše'!$Q129</f>
        <v>4.8850486978292067E-4</v>
      </c>
      <c r="F129" s="12">
        <f>' Data vše'!F129/' Data vše'!$Q129</f>
        <v>2.597726416918552E-2</v>
      </c>
      <c r="G129" s="12">
        <f>' Data vše'!G129/' Data vše'!$Q129</f>
        <v>0.32518649691122442</v>
      </c>
      <c r="H129" s="12">
        <f>' Data vše'!H129/' Data vše'!$Q129</f>
        <v>5.0631494316042292E-3</v>
      </c>
      <c r="I129" s="12">
        <f>' Data vše'!I129/' Data vše'!$Q129</f>
        <v>2.9513835882718123E-2</v>
      </c>
      <c r="J129" s="12">
        <f>' Data vše'!J129/' Data vše'!$Q129</f>
        <v>4.5588699254012356E-2</v>
      </c>
      <c r="K129" s="12">
        <f>' Data vše'!K129/' Data vše'!$Q129</f>
        <v>0.16251437527351184</v>
      </c>
      <c r="L129" s="12">
        <f>' Data vše'!L129/' Data vše'!$Q129</f>
        <v>9.5614651075219565E-3</v>
      </c>
      <c r="M129" s="12">
        <f>' Data vše'!M129/' Data vše'!$Q129</f>
        <v>2.0888671775613429E-2</v>
      </c>
      <c r="N129" s="12">
        <f>' Data vše'!N129/' Data vše'!$Q129</f>
        <v>6.4019580903530465E-2</v>
      </c>
      <c r="O129" s="12">
        <f>' Data vše'!O129/' Data vše'!$Q129</f>
        <v>2.2135376912038591E-3</v>
      </c>
      <c r="P129" s="12">
        <f>' Data vše'!P129/' Data vše'!$Q129</f>
        <v>8.7121790370347757E-2</v>
      </c>
      <c r="AJ129" s="22"/>
      <c r="AL129" s="23"/>
    </row>
    <row r="130" spans="1:38" x14ac:dyDescent="0.35">
      <c r="A130" s="1">
        <f>' Data vše'!A130</f>
        <v>43797</v>
      </c>
      <c r="B130" s="12">
        <f>' Data vše'!B130/' Data vše'!$Q130</f>
        <v>3.6692365007679091E-2</v>
      </c>
      <c r="C130" s="12">
        <f>' Data vše'!C130/' Data vše'!$Q130</f>
        <v>8.7232435665445113E-3</v>
      </c>
      <c r="D130" s="12">
        <f>' Data vše'!D130/' Data vše'!$Q130</f>
        <v>0.26606653183907869</v>
      </c>
      <c r="E130" s="12">
        <f>' Data vše'!E130/' Data vše'!$Q130</f>
        <v>5.0180192509465807E-4</v>
      </c>
      <c r="F130" s="12">
        <f>' Data vše'!F130/' Data vše'!$Q130</f>
        <v>2.6519471435305569E-2</v>
      </c>
      <c r="G130" s="12">
        <f>' Data vše'!G130/' Data vše'!$Q130</f>
        <v>0.33094090395308406</v>
      </c>
      <c r="H130" s="12">
        <f>' Data vše'!H130/' Data vše'!$Q130</f>
        <v>4.9369199499211813E-3</v>
      </c>
      <c r="I130" s="12">
        <f>' Data vše'!I130/' Data vše'!$Q130</f>
        <v>2.9281916376483232E-2</v>
      </c>
      <c r="J130" s="12">
        <f>' Data vše'!J130/' Data vše'!$Q130</f>
        <v>4.4609684270283695E-2</v>
      </c>
      <c r="K130" s="12">
        <f>' Data vše'!K130/' Data vše'!$Q130</f>
        <v>0.1579003390964524</v>
      </c>
      <c r="L130" s="12">
        <f>' Data vše'!L130/' Data vše'!$Q130</f>
        <v>9.1388774842996821E-3</v>
      </c>
      <c r="M130" s="12">
        <f>' Data vše'!M130/' Data vše'!$Q130</f>
        <v>2.0254550431093473E-2</v>
      </c>
      <c r="N130" s="12">
        <f>' Data vše'!N130/' Data vše'!$Q130</f>
        <v>6.2284263187506655E-2</v>
      </c>
      <c r="O130" s="12">
        <f>' Data vše'!O130/' Data vše'!$Q130</f>
        <v>2.1491314771730813E-3</v>
      </c>
      <c r="P130" s="12">
        <f>' Data vše'!P130/' Data vše'!$Q130</f>
        <v>8.4687945095773209E-2</v>
      </c>
      <c r="AJ130" s="22"/>
      <c r="AL130" s="23"/>
    </row>
    <row r="131" spans="1:38" x14ac:dyDescent="0.35">
      <c r="A131" s="1">
        <f>' Data vše'!A131</f>
        <v>43827</v>
      </c>
      <c r="B131" s="12">
        <f>' Data vše'!B131/' Data vše'!$Q131</f>
        <v>3.4936807527420524E-2</v>
      </c>
      <c r="C131" s="12">
        <f>' Data vše'!C131/' Data vše'!$Q131</f>
        <v>8.5184566560881914E-3</v>
      </c>
      <c r="D131" s="12">
        <f>' Data vše'!D131/' Data vše'!$Q131</f>
        <v>0.2592004899504482</v>
      </c>
      <c r="E131" s="12">
        <f>' Data vše'!E131/' Data vše'!$Q131</f>
        <v>5.103650502013622E-4</v>
      </c>
      <c r="F131" s="12">
        <f>' Data vše'!F131/' Data vše'!$Q131</f>
        <v>2.734164764396934E-2</v>
      </c>
      <c r="G131" s="12">
        <f>' Data vše'!G131/' Data vše'!$Q131</f>
        <v>0.350713583133827</v>
      </c>
      <c r="H131" s="12">
        <f>' Data vše'!H131/' Data vše'!$Q131</f>
        <v>4.6443219568323962E-3</v>
      </c>
      <c r="I131" s="12">
        <f>' Data vše'!I131/' Data vše'!$Q131</f>
        <v>2.7865931740994377E-2</v>
      </c>
      <c r="J131" s="12">
        <f>' Data vše'!J131/' Data vše'!$Q131</f>
        <v>4.4731176809012119E-2</v>
      </c>
      <c r="K131" s="12">
        <f>' Data vše'!K131/' Data vše'!$Q131</f>
        <v>0.15308167696676131</v>
      </c>
      <c r="L131" s="12">
        <f>' Data vše'!L131/' Data vše'!$Q131</f>
        <v>8.6808455356977149E-3</v>
      </c>
      <c r="M131" s="12">
        <f>' Data vše'!M131/' Data vše'!$Q131</f>
        <v>1.936139413172986E-2</v>
      </c>
      <c r="N131" s="12">
        <f>' Data vše'!N131/' Data vše'!$Q131</f>
        <v>5.8483195070801554E-2</v>
      </c>
      <c r="O131" s="12">
        <f>' Data vše'!O131/' Data vše'!$Q131</f>
        <v>1.9301078262160608E-3</v>
      </c>
      <c r="P131" s="12">
        <f>' Data vše'!P131/' Data vše'!$Q131</f>
        <v>7.9774697028747468E-2</v>
      </c>
      <c r="AJ131" s="22"/>
      <c r="AL131" s="23"/>
    </row>
    <row r="132" spans="1:38" x14ac:dyDescent="0.35">
      <c r="A132" s="1">
        <f>' Data vše'!A132</f>
        <v>43858</v>
      </c>
      <c r="B132" s="12">
        <f>' Data vše'!B132/' Data vše'!$Q132</f>
        <v>3.4879272417420941E-2</v>
      </c>
      <c r="C132" s="12">
        <f>' Data vše'!C132/' Data vše'!$Q132</f>
        <v>8.3383328551182058E-3</v>
      </c>
      <c r="D132" s="12">
        <f>' Data vše'!D132/' Data vše'!$Q132</f>
        <v>0.25821008425281061</v>
      </c>
      <c r="E132" s="12">
        <f>' Data vše'!E132/' Data vše'!$Q132</f>
        <v>4.9560476823955972E-4</v>
      </c>
      <c r="F132" s="12">
        <f>' Data vše'!F132/' Data vše'!$Q132</f>
        <v>2.708871325351488E-2</v>
      </c>
      <c r="G132" s="12">
        <f>' Data vše'!G132/' Data vše'!$Q132</f>
        <v>0.35975689281894774</v>
      </c>
      <c r="H132" s="12">
        <f>' Data vše'!H132/' Data vše'!$Q132</f>
        <v>4.6517289650555163E-3</v>
      </c>
      <c r="I132" s="12">
        <f>' Data vše'!I132/' Data vše'!$Q132</f>
        <v>2.7432158663084402E-2</v>
      </c>
      <c r="J132" s="12">
        <f>' Data vše'!J132/' Data vše'!$Q132</f>
        <v>4.4826147064193862E-2</v>
      </c>
      <c r="K132" s="12">
        <f>' Data vše'!K132/' Data vše'!$Q132</f>
        <v>0.15022041369955919</v>
      </c>
      <c r="L132" s="12">
        <f>' Data vše'!L132/' Data vše'!$Q132</f>
        <v>8.4339758805679465E-3</v>
      </c>
      <c r="M132" s="12">
        <f>' Data vše'!M132/' Data vše'!$Q132</f>
        <v>1.83069445531297E-2</v>
      </c>
      <c r="N132" s="12">
        <f>' Data vše'!N132/' Data vše'!$Q132</f>
        <v>5.5355574684160642E-2</v>
      </c>
      <c r="O132" s="12">
        <f>' Data vše'!O132/' Data vše'!$Q132</f>
        <v>2.004156124196816E-3</v>
      </c>
      <c r="P132" s="12">
        <f>' Data vše'!P132/' Data vše'!$Q132</f>
        <v>7.5666675361487162E-2</v>
      </c>
      <c r="AJ132" s="22"/>
      <c r="AL132" s="23"/>
    </row>
    <row r="133" spans="1:38" x14ac:dyDescent="0.35">
      <c r="A133" s="1"/>
      <c r="AJ133" s="22"/>
      <c r="AL133" s="23"/>
    </row>
    <row r="134" spans="1:38" x14ac:dyDescent="0.35">
      <c r="A134" s="1"/>
      <c r="AJ134" s="22"/>
      <c r="AL134" s="23"/>
    </row>
    <row r="135" spans="1:38" x14ac:dyDescent="0.35">
      <c r="A135" s="1"/>
      <c r="AJ135" s="22"/>
      <c r="AL135" s="23"/>
    </row>
    <row r="136" spans="1:38" x14ac:dyDescent="0.35">
      <c r="A136" s="1"/>
      <c r="AJ136" s="22"/>
    </row>
  </sheetData>
  <mergeCells count="1">
    <mergeCell ref="B1:O1"/>
  </mergeCells>
  <conditionalFormatting sqref="AK5:AY19">
    <cfRule type="cellIs" dxfId="4" priority="1" operator="greaterThan">
      <formula>1-0.000001</formula>
    </cfRule>
    <cfRule type="cellIs" dxfId="3" priority="2" operator="lessThan">
      <formula>$AK$2</formula>
    </cfRule>
    <cfRule type="cellIs" dxfId="2" priority="3" operator="greaterThan">
      <formula>$AK$3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9"/>
  <sheetViews>
    <sheetView workbookViewId="0">
      <pane xSplit="2" topLeftCell="C1" activePane="topRight" state="frozen"/>
      <selection activeCell="A52" sqref="A52"/>
      <selection pane="topRight" activeCell="K107" sqref="K107"/>
    </sheetView>
  </sheetViews>
  <sheetFormatPr defaultRowHeight="14.5" x14ac:dyDescent="0.35"/>
  <cols>
    <col min="1" max="1" width="2.7265625" style="47" bestFit="1" customWidth="1"/>
    <col min="2" max="2" width="48.7265625" bestFit="1" customWidth="1"/>
    <col min="3" max="3" width="6.7265625" bestFit="1" customWidth="1"/>
    <col min="4" max="7" width="5.54296875" bestFit="1" customWidth="1"/>
    <col min="8" max="8" width="6.26953125" bestFit="1" customWidth="1"/>
    <col min="9" max="16" width="5.54296875" bestFit="1" customWidth="1"/>
    <col min="17" max="17" width="4.1796875" bestFit="1" customWidth="1"/>
    <col min="18" max="18" width="5.54296875" bestFit="1" customWidth="1"/>
    <col min="19" max="19" width="4.1796875" bestFit="1" customWidth="1"/>
    <col min="20" max="26" width="5.54296875" bestFit="1" customWidth="1"/>
    <col min="27" max="32" width="2.26953125" customWidth="1"/>
    <col min="33" max="38" width="5.54296875" bestFit="1" customWidth="1"/>
    <col min="39" max="39" width="4.1796875" bestFit="1" customWidth="1"/>
    <col min="40" max="40" width="5.453125" bestFit="1" customWidth="1"/>
    <col min="41" max="41" width="4" bestFit="1" customWidth="1"/>
  </cols>
  <sheetData>
    <row r="1" spans="1:41" ht="32.25" customHeight="1" x14ac:dyDescent="0.35">
      <c r="B1" s="49" t="s">
        <v>78</v>
      </c>
      <c r="C1" s="92" t="s">
        <v>91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 t="s">
        <v>87</v>
      </c>
      <c r="R1" s="85"/>
      <c r="S1" s="85"/>
      <c r="T1" s="85"/>
      <c r="U1" s="93" t="s">
        <v>92</v>
      </c>
      <c r="V1" s="86"/>
      <c r="W1" s="86"/>
      <c r="X1" s="86"/>
      <c r="Y1" s="86"/>
      <c r="Z1" s="86"/>
    </row>
    <row r="2" spans="1:41" ht="57.5" x14ac:dyDescent="0.35">
      <c r="B2" s="50" t="s">
        <v>34</v>
      </c>
      <c r="C2" s="42">
        <v>36707</v>
      </c>
      <c r="D2" s="42">
        <f>DATE(YEAR(C2),MONTH(C2)+6,DAY(C2))</f>
        <v>36890</v>
      </c>
      <c r="E2" s="42">
        <f t="shared" ref="E2:AO2" si="0">DATE(YEAR(D2),MONTH(D2)+6,DAY(D2))</f>
        <v>37072</v>
      </c>
      <c r="F2" s="42">
        <f t="shared" si="0"/>
        <v>37255</v>
      </c>
      <c r="G2" s="42">
        <f t="shared" si="0"/>
        <v>37437</v>
      </c>
      <c r="H2" s="42">
        <f t="shared" si="0"/>
        <v>37620</v>
      </c>
      <c r="I2" s="42">
        <f t="shared" si="0"/>
        <v>37802</v>
      </c>
      <c r="J2" s="42">
        <f t="shared" si="0"/>
        <v>37985</v>
      </c>
      <c r="K2" s="42">
        <f t="shared" si="0"/>
        <v>38168</v>
      </c>
      <c r="L2" s="42">
        <f t="shared" si="0"/>
        <v>38351</v>
      </c>
      <c r="M2" s="42">
        <f t="shared" si="0"/>
        <v>38533</v>
      </c>
      <c r="N2" s="42">
        <f t="shared" si="0"/>
        <v>38716</v>
      </c>
      <c r="O2" s="42">
        <f t="shared" si="0"/>
        <v>38898</v>
      </c>
      <c r="P2" s="42">
        <f t="shared" si="0"/>
        <v>39081</v>
      </c>
      <c r="Q2" s="42">
        <f t="shared" si="0"/>
        <v>39263</v>
      </c>
      <c r="R2" s="42">
        <f t="shared" si="0"/>
        <v>39446</v>
      </c>
      <c r="S2" s="42">
        <f t="shared" si="0"/>
        <v>39629</v>
      </c>
      <c r="T2" s="42">
        <f t="shared" si="0"/>
        <v>39812</v>
      </c>
      <c r="U2" s="42">
        <f t="shared" si="0"/>
        <v>39994</v>
      </c>
      <c r="V2" s="42">
        <f t="shared" si="0"/>
        <v>40177</v>
      </c>
      <c r="W2" s="42">
        <f t="shared" si="0"/>
        <v>40359</v>
      </c>
      <c r="X2" s="42">
        <f t="shared" si="0"/>
        <v>40542</v>
      </c>
      <c r="Y2" s="42">
        <f t="shared" si="0"/>
        <v>40724</v>
      </c>
      <c r="Z2" s="42">
        <f t="shared" si="0"/>
        <v>40907</v>
      </c>
      <c r="AA2" s="42">
        <f t="shared" si="0"/>
        <v>41090</v>
      </c>
      <c r="AB2" s="42">
        <f t="shared" si="0"/>
        <v>41273</v>
      </c>
      <c r="AC2" s="42">
        <f t="shared" si="0"/>
        <v>41455</v>
      </c>
      <c r="AD2" s="42">
        <f t="shared" si="0"/>
        <v>41638</v>
      </c>
      <c r="AE2" s="42">
        <f t="shared" si="0"/>
        <v>41820</v>
      </c>
      <c r="AF2" s="42">
        <f t="shared" si="0"/>
        <v>42003</v>
      </c>
      <c r="AG2" s="42">
        <f t="shared" si="0"/>
        <v>42185</v>
      </c>
      <c r="AH2" s="42">
        <f t="shared" si="0"/>
        <v>42368</v>
      </c>
      <c r="AI2" s="42">
        <f t="shared" si="0"/>
        <v>42551</v>
      </c>
      <c r="AJ2" s="42">
        <f t="shared" si="0"/>
        <v>42734</v>
      </c>
      <c r="AK2" s="42">
        <f t="shared" si="0"/>
        <v>42916</v>
      </c>
      <c r="AL2" s="42">
        <f t="shared" si="0"/>
        <v>43099</v>
      </c>
      <c r="AM2" s="73">
        <f t="shared" si="0"/>
        <v>43281</v>
      </c>
      <c r="AN2" s="42">
        <f t="shared" si="0"/>
        <v>43464</v>
      </c>
      <c r="AO2" s="42">
        <f t="shared" si="0"/>
        <v>43646</v>
      </c>
    </row>
    <row r="3" spans="1:41" x14ac:dyDescent="0.35">
      <c r="A3" s="65" t="s">
        <v>84</v>
      </c>
      <c r="B3" s="51" t="s">
        <v>35</v>
      </c>
      <c r="C3" s="52">
        <v>12</v>
      </c>
      <c r="D3" s="53">
        <v>10</v>
      </c>
      <c r="E3" s="54">
        <v>10</v>
      </c>
      <c r="F3" s="45">
        <v>11</v>
      </c>
      <c r="G3" s="46">
        <v>9</v>
      </c>
      <c r="H3" s="54">
        <v>15</v>
      </c>
      <c r="I3" s="54">
        <v>10</v>
      </c>
      <c r="J3" s="54">
        <v>17</v>
      </c>
      <c r="K3" s="54">
        <v>12</v>
      </c>
      <c r="L3" s="54">
        <v>19</v>
      </c>
      <c r="M3" s="44">
        <v>10</v>
      </c>
      <c r="N3" s="44">
        <v>16</v>
      </c>
      <c r="O3" s="44">
        <v>10</v>
      </c>
      <c r="P3" s="44">
        <v>12</v>
      </c>
      <c r="Q3" s="44">
        <v>4</v>
      </c>
      <c r="R3" s="44">
        <v>3</v>
      </c>
      <c r="S3" s="44">
        <v>7</v>
      </c>
      <c r="T3" s="44">
        <v>9</v>
      </c>
      <c r="U3" s="44">
        <v>5</v>
      </c>
      <c r="V3" s="44">
        <v>6</v>
      </c>
      <c r="W3" s="44">
        <v>9</v>
      </c>
      <c r="X3" s="44">
        <v>3</v>
      </c>
      <c r="Y3" s="44">
        <v>11</v>
      </c>
      <c r="Z3" s="44">
        <v>9</v>
      </c>
      <c r="AG3" s="44">
        <v>16</v>
      </c>
      <c r="AH3" s="44">
        <v>12</v>
      </c>
      <c r="AI3" s="44">
        <v>14</v>
      </c>
      <c r="AJ3" s="44">
        <v>7</v>
      </c>
      <c r="AK3" s="44">
        <v>3</v>
      </c>
      <c r="AL3" s="44">
        <v>2</v>
      </c>
      <c r="AM3" s="46">
        <v>4</v>
      </c>
      <c r="AN3" s="54">
        <v>2</v>
      </c>
      <c r="AO3" s="80">
        <v>2</v>
      </c>
    </row>
    <row r="4" spans="1:41" x14ac:dyDescent="0.35">
      <c r="A4" s="65" t="s">
        <v>84</v>
      </c>
      <c r="B4" s="51" t="s">
        <v>36</v>
      </c>
      <c r="C4" s="46">
        <v>1</v>
      </c>
      <c r="D4" s="54">
        <v>3</v>
      </c>
      <c r="E4" s="54">
        <v>0</v>
      </c>
      <c r="F4" s="45">
        <v>0</v>
      </c>
      <c r="G4" s="46">
        <v>1</v>
      </c>
      <c r="H4" s="54">
        <v>2</v>
      </c>
      <c r="I4" s="54">
        <v>2</v>
      </c>
      <c r="J4" s="54">
        <v>1</v>
      </c>
      <c r="K4" s="54">
        <v>2</v>
      </c>
      <c r="L4" s="54">
        <v>4</v>
      </c>
      <c r="M4" s="44">
        <v>2</v>
      </c>
      <c r="N4" s="44">
        <v>5</v>
      </c>
      <c r="O4" s="44">
        <v>2</v>
      </c>
      <c r="P4" s="44">
        <v>2</v>
      </c>
      <c r="Q4" s="44">
        <v>2</v>
      </c>
      <c r="R4" s="44">
        <v>3</v>
      </c>
      <c r="S4" s="44">
        <v>0</v>
      </c>
      <c r="T4" s="44">
        <v>0</v>
      </c>
      <c r="U4" s="44">
        <v>0</v>
      </c>
      <c r="V4" s="44">
        <v>3</v>
      </c>
      <c r="W4" s="44">
        <v>4</v>
      </c>
      <c r="X4" s="44">
        <v>4</v>
      </c>
      <c r="Y4" s="44">
        <v>4</v>
      </c>
      <c r="Z4" s="44">
        <v>6</v>
      </c>
      <c r="AG4" s="44">
        <v>9</v>
      </c>
      <c r="AH4" s="44">
        <v>5</v>
      </c>
      <c r="AI4" s="44">
        <v>9</v>
      </c>
      <c r="AJ4" s="44">
        <v>2</v>
      </c>
      <c r="AK4" s="44">
        <v>1</v>
      </c>
      <c r="AL4" s="44">
        <v>2</v>
      </c>
      <c r="AM4" s="46">
        <v>1</v>
      </c>
      <c r="AN4" s="54">
        <v>2</v>
      </c>
      <c r="AO4" s="80">
        <v>1</v>
      </c>
    </row>
    <row r="5" spans="1:41" x14ac:dyDescent="0.35">
      <c r="A5" s="65" t="s">
        <v>84</v>
      </c>
      <c r="B5" s="51" t="s">
        <v>37</v>
      </c>
      <c r="C5" s="46">
        <v>3</v>
      </c>
      <c r="D5" s="54">
        <v>16</v>
      </c>
      <c r="E5" s="54">
        <v>6</v>
      </c>
      <c r="F5" s="45">
        <v>12</v>
      </c>
      <c r="G5" s="46">
        <v>9</v>
      </c>
      <c r="H5" s="54">
        <v>14</v>
      </c>
      <c r="I5" s="54">
        <v>12</v>
      </c>
      <c r="J5" s="54">
        <v>5</v>
      </c>
      <c r="K5" s="54">
        <v>4</v>
      </c>
      <c r="L5" s="54">
        <v>8</v>
      </c>
      <c r="M5" s="44">
        <v>3</v>
      </c>
      <c r="N5" s="44">
        <v>11</v>
      </c>
      <c r="O5" s="44">
        <v>5</v>
      </c>
      <c r="P5" s="44">
        <v>14</v>
      </c>
      <c r="Q5" s="44">
        <v>21</v>
      </c>
      <c r="R5" s="44">
        <v>12</v>
      </c>
      <c r="S5" s="44">
        <v>7</v>
      </c>
      <c r="T5" s="44">
        <v>8</v>
      </c>
      <c r="U5" s="44">
        <v>10</v>
      </c>
      <c r="V5" s="44">
        <v>12</v>
      </c>
      <c r="W5" s="44">
        <v>15</v>
      </c>
      <c r="X5" s="44">
        <v>15</v>
      </c>
      <c r="Y5" s="44">
        <v>28</v>
      </c>
      <c r="Z5" s="44">
        <v>31</v>
      </c>
      <c r="AG5" s="44">
        <v>29</v>
      </c>
      <c r="AH5" s="44">
        <v>20</v>
      </c>
      <c r="AI5" s="44">
        <v>20</v>
      </c>
      <c r="AJ5" s="44">
        <v>23</v>
      </c>
      <c r="AK5" s="44">
        <v>13</v>
      </c>
      <c r="AL5" s="44">
        <v>13</v>
      </c>
      <c r="AM5" s="46">
        <v>10</v>
      </c>
      <c r="AN5" s="54">
        <v>9</v>
      </c>
      <c r="AO5" s="80">
        <v>11</v>
      </c>
    </row>
    <row r="6" spans="1:41" x14ac:dyDescent="0.35">
      <c r="A6" s="65" t="s">
        <v>84</v>
      </c>
      <c r="B6" s="51" t="s">
        <v>38</v>
      </c>
      <c r="C6" s="46">
        <v>1</v>
      </c>
      <c r="D6" s="54">
        <v>2</v>
      </c>
      <c r="E6" s="54">
        <v>2</v>
      </c>
      <c r="F6" s="45">
        <v>3</v>
      </c>
      <c r="G6" s="46">
        <v>4</v>
      </c>
      <c r="H6" s="54">
        <v>6</v>
      </c>
      <c r="I6" s="54">
        <v>6</v>
      </c>
      <c r="J6" s="54">
        <v>8</v>
      </c>
      <c r="K6" s="54">
        <v>5</v>
      </c>
      <c r="L6" s="54">
        <v>5</v>
      </c>
      <c r="M6" s="44">
        <v>4</v>
      </c>
      <c r="N6" s="44">
        <v>10</v>
      </c>
      <c r="O6" s="44">
        <v>11</v>
      </c>
      <c r="P6" s="44">
        <v>4</v>
      </c>
      <c r="Q6" s="44">
        <v>4</v>
      </c>
      <c r="R6" s="44">
        <v>2</v>
      </c>
      <c r="S6" s="44">
        <v>7</v>
      </c>
      <c r="T6" s="44">
        <v>4</v>
      </c>
      <c r="U6" s="44">
        <v>7</v>
      </c>
      <c r="V6" s="44">
        <v>14</v>
      </c>
      <c r="W6" s="44">
        <v>14</v>
      </c>
      <c r="X6" s="44">
        <v>16</v>
      </c>
      <c r="Y6" s="44">
        <v>7</v>
      </c>
      <c r="Z6" s="44">
        <v>11</v>
      </c>
      <c r="AG6" s="44">
        <v>10</v>
      </c>
      <c r="AH6" s="44">
        <v>7</v>
      </c>
      <c r="AI6" s="44">
        <v>13</v>
      </c>
      <c r="AJ6" s="44">
        <v>9</v>
      </c>
      <c r="AK6" s="44">
        <v>4</v>
      </c>
      <c r="AL6" s="44">
        <v>2</v>
      </c>
      <c r="AM6" s="46">
        <v>5</v>
      </c>
      <c r="AN6" s="54">
        <v>0</v>
      </c>
      <c r="AO6" s="80">
        <v>2</v>
      </c>
    </row>
    <row r="7" spans="1:41" x14ac:dyDescent="0.35">
      <c r="A7" s="65" t="s">
        <v>84</v>
      </c>
      <c r="B7" s="51" t="s">
        <v>39</v>
      </c>
      <c r="C7" s="46">
        <v>4</v>
      </c>
      <c r="D7" s="54">
        <v>9</v>
      </c>
      <c r="E7" s="54">
        <v>5</v>
      </c>
      <c r="F7" s="45">
        <v>6</v>
      </c>
      <c r="G7" s="46">
        <v>8</v>
      </c>
      <c r="H7" s="54">
        <v>8</v>
      </c>
      <c r="I7" s="54">
        <v>8</v>
      </c>
      <c r="J7" s="54">
        <v>6</v>
      </c>
      <c r="K7" s="54">
        <v>4</v>
      </c>
      <c r="L7" s="54">
        <v>9</v>
      </c>
      <c r="M7" s="44">
        <v>9</v>
      </c>
      <c r="N7" s="44">
        <v>9</v>
      </c>
      <c r="O7" s="44">
        <v>10</v>
      </c>
      <c r="P7" s="44">
        <v>9</v>
      </c>
      <c r="Q7" s="44">
        <v>10</v>
      </c>
      <c r="R7" s="44">
        <v>11</v>
      </c>
      <c r="S7" s="44">
        <v>12</v>
      </c>
      <c r="T7" s="44">
        <v>14</v>
      </c>
      <c r="U7" s="44">
        <v>15</v>
      </c>
      <c r="V7" s="44">
        <v>15</v>
      </c>
      <c r="W7" s="44">
        <v>17</v>
      </c>
      <c r="X7" s="44">
        <v>19</v>
      </c>
      <c r="Y7" s="44">
        <v>25</v>
      </c>
      <c r="Z7" s="44">
        <v>14</v>
      </c>
      <c r="AG7" s="44">
        <v>25</v>
      </c>
      <c r="AH7" s="44">
        <v>14</v>
      </c>
      <c r="AI7" s="44">
        <v>18</v>
      </c>
      <c r="AJ7" s="44">
        <v>15</v>
      </c>
      <c r="AK7" s="44">
        <v>14</v>
      </c>
      <c r="AL7" s="44">
        <v>5</v>
      </c>
      <c r="AM7" s="46">
        <v>10</v>
      </c>
      <c r="AN7" s="54">
        <v>6</v>
      </c>
      <c r="AO7" s="80">
        <v>5</v>
      </c>
    </row>
    <row r="8" spans="1:41" x14ac:dyDescent="0.35">
      <c r="A8" s="65" t="s">
        <v>84</v>
      </c>
      <c r="B8" s="51" t="s">
        <v>40</v>
      </c>
      <c r="C8" s="46">
        <v>7</v>
      </c>
      <c r="D8" s="54">
        <v>4</v>
      </c>
      <c r="E8" s="54">
        <v>4</v>
      </c>
      <c r="F8" s="45">
        <v>5</v>
      </c>
      <c r="G8" s="46">
        <v>2</v>
      </c>
      <c r="H8" s="54">
        <v>2</v>
      </c>
      <c r="I8" s="54">
        <v>2</v>
      </c>
      <c r="J8" s="54">
        <v>4</v>
      </c>
      <c r="K8" s="54">
        <v>1</v>
      </c>
      <c r="L8" s="54">
        <v>8</v>
      </c>
      <c r="M8" s="44">
        <v>8</v>
      </c>
      <c r="N8" s="44">
        <v>17</v>
      </c>
      <c r="O8" s="44">
        <v>8</v>
      </c>
      <c r="P8" s="44">
        <v>9</v>
      </c>
      <c r="Q8" s="44">
        <v>9</v>
      </c>
      <c r="R8" s="44">
        <v>9</v>
      </c>
      <c r="S8" s="44">
        <v>8</v>
      </c>
      <c r="T8" s="44">
        <v>16</v>
      </c>
      <c r="U8" s="44">
        <v>10</v>
      </c>
      <c r="V8" s="44">
        <v>7</v>
      </c>
      <c r="W8" s="44">
        <v>9</v>
      </c>
      <c r="X8" s="44">
        <v>9</v>
      </c>
      <c r="Y8" s="44">
        <v>6</v>
      </c>
      <c r="Z8" s="44">
        <v>7</v>
      </c>
      <c r="AG8" s="44">
        <v>12</v>
      </c>
      <c r="AH8" s="44">
        <v>12</v>
      </c>
      <c r="AI8" s="44">
        <v>10</v>
      </c>
      <c r="AJ8" s="44">
        <v>20</v>
      </c>
      <c r="AK8" s="44">
        <v>13</v>
      </c>
      <c r="AL8" s="44">
        <v>9</v>
      </c>
      <c r="AM8" s="46">
        <v>7</v>
      </c>
      <c r="AN8" s="54">
        <v>3</v>
      </c>
      <c r="AO8" s="80">
        <v>4</v>
      </c>
    </row>
    <row r="9" spans="1:41" x14ac:dyDescent="0.35">
      <c r="A9" s="65" t="s">
        <v>84</v>
      </c>
      <c r="B9" s="51" t="s">
        <v>41</v>
      </c>
      <c r="C9" s="46">
        <v>2</v>
      </c>
      <c r="D9" s="54">
        <v>1</v>
      </c>
      <c r="E9" s="54">
        <v>0</v>
      </c>
      <c r="F9" s="45">
        <v>0</v>
      </c>
      <c r="G9" s="46">
        <v>1</v>
      </c>
      <c r="H9" s="54">
        <v>4</v>
      </c>
      <c r="I9" s="54">
        <v>6</v>
      </c>
      <c r="J9" s="54">
        <v>4</v>
      </c>
      <c r="K9" s="54">
        <v>10</v>
      </c>
      <c r="L9" s="54">
        <v>6</v>
      </c>
      <c r="M9" s="44">
        <v>5</v>
      </c>
      <c r="N9" s="44">
        <v>8</v>
      </c>
      <c r="O9" s="44">
        <v>5</v>
      </c>
      <c r="P9" s="44">
        <v>5</v>
      </c>
      <c r="Q9" s="44">
        <v>5</v>
      </c>
      <c r="R9" s="44">
        <v>4</v>
      </c>
      <c r="S9" s="44">
        <v>2</v>
      </c>
      <c r="T9" s="44">
        <v>4</v>
      </c>
      <c r="U9" s="44">
        <v>4</v>
      </c>
      <c r="V9" s="44">
        <v>6</v>
      </c>
      <c r="W9" s="44">
        <v>8</v>
      </c>
      <c r="X9" s="44">
        <v>6</v>
      </c>
      <c r="Y9" s="44">
        <v>7</v>
      </c>
      <c r="Z9" s="44">
        <v>4</v>
      </c>
      <c r="AG9" s="44">
        <v>6</v>
      </c>
      <c r="AH9" s="44">
        <v>2</v>
      </c>
      <c r="AI9" s="44">
        <v>4</v>
      </c>
      <c r="AJ9" s="44">
        <v>1</v>
      </c>
      <c r="AK9" s="44">
        <v>3</v>
      </c>
      <c r="AL9" s="44">
        <v>3</v>
      </c>
      <c r="AM9" s="46">
        <v>1</v>
      </c>
      <c r="AN9" s="54">
        <v>1</v>
      </c>
      <c r="AO9" s="80">
        <v>4</v>
      </c>
    </row>
    <row r="10" spans="1:41" x14ac:dyDescent="0.35">
      <c r="A10" s="65" t="s">
        <v>84</v>
      </c>
      <c r="B10" s="51" t="s">
        <v>80</v>
      </c>
      <c r="C10" s="46"/>
      <c r="D10" s="54"/>
      <c r="E10" s="54"/>
      <c r="F10" s="45">
        <v>20</v>
      </c>
      <c r="G10" s="46">
        <v>21</v>
      </c>
      <c r="H10" s="54">
        <v>51</v>
      </c>
      <c r="I10" s="54">
        <v>51</v>
      </c>
      <c r="J10" s="54">
        <v>44</v>
      </c>
      <c r="K10" s="54">
        <v>29</v>
      </c>
      <c r="L10" s="54">
        <v>44</v>
      </c>
      <c r="M10" s="44">
        <v>23</v>
      </c>
      <c r="N10" s="44">
        <v>24</v>
      </c>
      <c r="O10" s="44">
        <v>21</v>
      </c>
      <c r="P10" s="44">
        <v>22</v>
      </c>
      <c r="Q10" s="44">
        <v>17</v>
      </c>
      <c r="R10" s="44">
        <v>15</v>
      </c>
      <c r="S10" s="44">
        <v>9</v>
      </c>
      <c r="T10" s="44">
        <v>15</v>
      </c>
      <c r="U10" s="44">
        <v>9</v>
      </c>
      <c r="V10" s="44">
        <v>24</v>
      </c>
      <c r="W10" s="44">
        <v>25</v>
      </c>
      <c r="X10" s="44">
        <v>20</v>
      </c>
      <c r="Y10" s="44">
        <v>23</v>
      </c>
      <c r="Z10" s="44">
        <v>26</v>
      </c>
      <c r="AG10" s="44">
        <v>45</v>
      </c>
      <c r="AH10" s="44">
        <v>37</v>
      </c>
      <c r="AI10" s="44">
        <v>24</v>
      </c>
      <c r="AJ10" s="44">
        <v>23</v>
      </c>
      <c r="AK10" s="44">
        <v>25</v>
      </c>
      <c r="AL10" s="44">
        <v>14</v>
      </c>
      <c r="AM10" s="46">
        <v>14</v>
      </c>
      <c r="AN10" s="54">
        <v>14</v>
      </c>
      <c r="AO10" s="80">
        <v>13</v>
      </c>
    </row>
    <row r="11" spans="1:41" x14ac:dyDescent="0.35">
      <c r="A11" s="65" t="s">
        <v>84</v>
      </c>
      <c r="B11" s="51" t="s">
        <v>42</v>
      </c>
      <c r="C11" s="46">
        <v>6</v>
      </c>
      <c r="D11" s="54">
        <v>22</v>
      </c>
      <c r="E11" s="54">
        <v>13</v>
      </c>
      <c r="F11" s="45">
        <v>35</v>
      </c>
      <c r="G11" s="46">
        <v>17</v>
      </c>
      <c r="H11" s="54">
        <v>27</v>
      </c>
      <c r="I11" s="54">
        <v>19</v>
      </c>
      <c r="J11" s="54">
        <v>29</v>
      </c>
      <c r="K11" s="54">
        <v>20</v>
      </c>
      <c r="L11" s="54">
        <v>21</v>
      </c>
      <c r="M11" s="44">
        <v>11</v>
      </c>
      <c r="N11" s="44">
        <v>23</v>
      </c>
      <c r="O11" s="44">
        <v>14</v>
      </c>
      <c r="P11" s="44">
        <v>26</v>
      </c>
      <c r="Q11" s="44">
        <v>11</v>
      </c>
      <c r="R11" s="44">
        <v>16</v>
      </c>
      <c r="S11" s="44">
        <v>11</v>
      </c>
      <c r="T11" s="44">
        <v>16</v>
      </c>
      <c r="U11" s="44">
        <v>11</v>
      </c>
      <c r="V11" s="44">
        <v>25</v>
      </c>
      <c r="W11" s="44">
        <v>18</v>
      </c>
      <c r="X11" s="44">
        <v>26</v>
      </c>
      <c r="Y11" s="44">
        <v>16</v>
      </c>
      <c r="Z11" s="44">
        <v>28</v>
      </c>
      <c r="AG11" s="44">
        <v>28</v>
      </c>
      <c r="AH11" s="44">
        <v>27</v>
      </c>
      <c r="AI11" s="44">
        <v>13</v>
      </c>
      <c r="AJ11" s="44">
        <v>22</v>
      </c>
      <c r="AK11" s="44">
        <v>13</v>
      </c>
      <c r="AL11" s="44">
        <v>14</v>
      </c>
      <c r="AM11" s="46">
        <v>6</v>
      </c>
      <c r="AN11" s="54">
        <v>2</v>
      </c>
      <c r="AO11" s="80">
        <v>2</v>
      </c>
    </row>
    <row r="12" spans="1:41" x14ac:dyDescent="0.35">
      <c r="A12" s="65" t="s">
        <v>84</v>
      </c>
      <c r="B12" s="51" t="s">
        <v>43</v>
      </c>
      <c r="C12" s="46">
        <v>31</v>
      </c>
      <c r="D12" s="54">
        <v>44</v>
      </c>
      <c r="E12" s="54">
        <v>40</v>
      </c>
      <c r="F12" s="45">
        <v>67</v>
      </c>
      <c r="G12" s="46">
        <v>53</v>
      </c>
      <c r="H12" s="54">
        <v>80</v>
      </c>
      <c r="I12" s="54">
        <v>66</v>
      </c>
      <c r="J12" s="54">
        <v>58</v>
      </c>
      <c r="K12" s="54">
        <v>46</v>
      </c>
      <c r="L12" s="54">
        <v>53</v>
      </c>
      <c r="M12" s="44">
        <v>43</v>
      </c>
      <c r="N12" s="44">
        <v>41</v>
      </c>
      <c r="O12" s="44">
        <v>32</v>
      </c>
      <c r="P12" s="44">
        <v>25</v>
      </c>
      <c r="Q12" s="44">
        <v>18</v>
      </c>
      <c r="R12" s="44">
        <v>28</v>
      </c>
      <c r="S12" s="44">
        <v>15</v>
      </c>
      <c r="T12" s="44">
        <v>19</v>
      </c>
      <c r="U12" s="44">
        <v>27</v>
      </c>
      <c r="V12" s="44">
        <v>32</v>
      </c>
      <c r="W12" s="44">
        <v>35</v>
      </c>
      <c r="X12" s="44">
        <v>39</v>
      </c>
      <c r="Y12" s="44">
        <v>26</v>
      </c>
      <c r="Z12" s="44">
        <v>19</v>
      </c>
      <c r="AG12" s="44">
        <v>17</v>
      </c>
      <c r="AH12" s="44">
        <v>26</v>
      </c>
      <c r="AI12" s="44">
        <v>27</v>
      </c>
      <c r="AJ12" s="44">
        <v>27</v>
      </c>
      <c r="AK12" s="44">
        <v>19</v>
      </c>
      <c r="AL12" s="44">
        <v>19</v>
      </c>
      <c r="AM12" s="46">
        <v>13</v>
      </c>
      <c r="AN12" s="54">
        <v>11</v>
      </c>
      <c r="AO12" s="80">
        <v>8</v>
      </c>
    </row>
    <row r="13" spans="1:41" x14ac:dyDescent="0.35">
      <c r="A13" s="65" t="s">
        <v>84</v>
      </c>
      <c r="B13" s="51" t="s">
        <v>44</v>
      </c>
      <c r="C13" s="46">
        <v>24</v>
      </c>
      <c r="D13" s="54">
        <v>41</v>
      </c>
      <c r="E13" s="54">
        <v>33</v>
      </c>
      <c r="F13" s="45">
        <v>51</v>
      </c>
      <c r="G13" s="46">
        <v>53</v>
      </c>
      <c r="H13" s="54">
        <v>48</v>
      </c>
      <c r="I13" s="54">
        <v>43</v>
      </c>
      <c r="J13" s="54">
        <v>36</v>
      </c>
      <c r="K13" s="54">
        <v>27</v>
      </c>
      <c r="L13" s="54">
        <v>20</v>
      </c>
      <c r="M13" s="44">
        <v>29</v>
      </c>
      <c r="N13" s="44">
        <v>27</v>
      </c>
      <c r="O13" s="44">
        <v>29</v>
      </c>
      <c r="P13" s="44">
        <v>26</v>
      </c>
      <c r="Q13" s="44">
        <v>33</v>
      </c>
      <c r="R13" s="44">
        <v>30</v>
      </c>
      <c r="S13" s="44">
        <v>38</v>
      </c>
      <c r="T13" s="44">
        <v>34</v>
      </c>
      <c r="U13" s="44">
        <v>45</v>
      </c>
      <c r="V13" s="44">
        <v>51</v>
      </c>
      <c r="W13" s="44">
        <v>68</v>
      </c>
      <c r="X13" s="44">
        <v>60</v>
      </c>
      <c r="Y13" s="44">
        <v>52</v>
      </c>
      <c r="Z13" s="44">
        <v>65</v>
      </c>
      <c r="AG13" s="44">
        <v>32</v>
      </c>
      <c r="AH13" s="44">
        <v>32</v>
      </c>
      <c r="AI13" s="44">
        <v>24</v>
      </c>
      <c r="AJ13" s="44">
        <v>36</v>
      </c>
      <c r="AK13" s="44">
        <v>16</v>
      </c>
      <c r="AL13" s="44">
        <v>18</v>
      </c>
      <c r="AM13" s="46">
        <v>15</v>
      </c>
      <c r="AN13" s="54">
        <v>17</v>
      </c>
      <c r="AO13" s="80">
        <v>12</v>
      </c>
    </row>
    <row r="14" spans="1:41" x14ac:dyDescent="0.35">
      <c r="A14" s="65" t="s">
        <v>84</v>
      </c>
      <c r="B14" s="51" t="s">
        <v>45</v>
      </c>
      <c r="C14" s="46">
        <v>1</v>
      </c>
      <c r="D14" s="54">
        <v>3</v>
      </c>
      <c r="E14" s="54">
        <v>5</v>
      </c>
      <c r="F14" s="45">
        <v>12</v>
      </c>
      <c r="G14" s="46">
        <v>9</v>
      </c>
      <c r="H14" s="54">
        <v>8</v>
      </c>
      <c r="I14" s="54">
        <v>8</v>
      </c>
      <c r="J14" s="54">
        <v>7</v>
      </c>
      <c r="K14" s="54">
        <v>10</v>
      </c>
      <c r="L14" s="54">
        <v>16</v>
      </c>
      <c r="M14" s="44">
        <v>12</v>
      </c>
      <c r="N14" s="44">
        <v>12</v>
      </c>
      <c r="O14" s="44">
        <v>9</v>
      </c>
      <c r="P14" s="44">
        <v>7</v>
      </c>
      <c r="Q14" s="44">
        <v>9</v>
      </c>
      <c r="R14" s="44">
        <v>6</v>
      </c>
      <c r="S14" s="44">
        <v>7</v>
      </c>
      <c r="T14" s="44">
        <v>7</v>
      </c>
      <c r="U14" s="44">
        <v>7</v>
      </c>
      <c r="V14" s="44">
        <v>4</v>
      </c>
      <c r="W14" s="44">
        <v>5</v>
      </c>
      <c r="X14" s="44">
        <v>10</v>
      </c>
      <c r="Y14" s="44">
        <v>13</v>
      </c>
      <c r="Z14" s="44">
        <v>11</v>
      </c>
      <c r="AG14" s="44">
        <v>13</v>
      </c>
      <c r="AH14" s="44">
        <v>18</v>
      </c>
      <c r="AI14" s="44">
        <v>12</v>
      </c>
      <c r="AJ14" s="44">
        <v>17</v>
      </c>
      <c r="AK14" s="44">
        <v>7</v>
      </c>
      <c r="AL14" s="44">
        <v>6</v>
      </c>
      <c r="AM14" s="46">
        <v>5</v>
      </c>
      <c r="AN14" s="54">
        <v>6</v>
      </c>
      <c r="AO14" s="80">
        <v>3</v>
      </c>
    </row>
    <row r="15" spans="1:41" x14ac:dyDescent="0.35">
      <c r="A15" s="65" t="s">
        <v>84</v>
      </c>
      <c r="B15" s="51" t="s">
        <v>46</v>
      </c>
      <c r="C15" s="46">
        <v>1</v>
      </c>
      <c r="D15" s="54">
        <v>4</v>
      </c>
      <c r="E15" s="54">
        <v>2</v>
      </c>
      <c r="F15" s="45">
        <v>8</v>
      </c>
      <c r="G15" s="46">
        <v>4</v>
      </c>
      <c r="H15" s="54">
        <v>7</v>
      </c>
      <c r="I15" s="54">
        <v>2</v>
      </c>
      <c r="J15" s="54">
        <v>7</v>
      </c>
      <c r="K15" s="54">
        <v>4</v>
      </c>
      <c r="L15" s="54">
        <v>7</v>
      </c>
      <c r="M15" s="44">
        <v>2</v>
      </c>
      <c r="N15" s="44">
        <v>10</v>
      </c>
      <c r="O15" s="44">
        <v>7</v>
      </c>
      <c r="P15" s="44">
        <v>10</v>
      </c>
      <c r="Q15" s="44">
        <v>4</v>
      </c>
      <c r="R15" s="44">
        <v>7</v>
      </c>
      <c r="S15" s="44">
        <v>2</v>
      </c>
      <c r="T15" s="44">
        <v>12</v>
      </c>
      <c r="U15" s="44">
        <v>7</v>
      </c>
      <c r="V15" s="44">
        <v>16</v>
      </c>
      <c r="W15" s="44">
        <v>10</v>
      </c>
      <c r="X15" s="44">
        <v>19</v>
      </c>
      <c r="Y15" s="44">
        <v>13</v>
      </c>
      <c r="Z15" s="44">
        <v>27</v>
      </c>
      <c r="AG15" s="44">
        <v>12</v>
      </c>
      <c r="AH15" s="44">
        <v>19</v>
      </c>
      <c r="AI15" s="44">
        <v>11</v>
      </c>
      <c r="AJ15" s="44">
        <v>9</v>
      </c>
      <c r="AK15" s="44">
        <v>8</v>
      </c>
      <c r="AL15" s="44">
        <v>7</v>
      </c>
      <c r="AM15" s="46">
        <v>6</v>
      </c>
      <c r="AN15" s="54">
        <v>2</v>
      </c>
      <c r="AO15" s="80">
        <v>1</v>
      </c>
    </row>
    <row r="16" spans="1:41" x14ac:dyDescent="0.35">
      <c r="A16" s="65" t="s">
        <v>84</v>
      </c>
      <c r="B16" s="51" t="s">
        <v>47</v>
      </c>
      <c r="C16" s="46">
        <v>8</v>
      </c>
      <c r="D16" s="54">
        <v>21</v>
      </c>
      <c r="E16" s="54">
        <v>16</v>
      </c>
      <c r="F16" s="45">
        <v>18</v>
      </c>
      <c r="G16" s="46">
        <v>21</v>
      </c>
      <c r="H16" s="54">
        <v>29</v>
      </c>
      <c r="I16" s="54">
        <v>33</v>
      </c>
      <c r="J16" s="54">
        <v>33</v>
      </c>
      <c r="K16" s="54">
        <v>41</v>
      </c>
      <c r="L16" s="54">
        <v>37</v>
      </c>
      <c r="M16" s="44">
        <v>22</v>
      </c>
      <c r="N16" s="44">
        <v>19</v>
      </c>
      <c r="O16" s="44">
        <v>20</v>
      </c>
      <c r="P16" s="44">
        <v>19</v>
      </c>
      <c r="Q16" s="44">
        <v>14</v>
      </c>
      <c r="R16" s="44">
        <v>17</v>
      </c>
      <c r="S16" s="44">
        <v>18</v>
      </c>
      <c r="T16" s="44">
        <v>24</v>
      </c>
      <c r="U16" s="44">
        <v>18</v>
      </c>
      <c r="V16" s="44">
        <v>30</v>
      </c>
      <c r="W16" s="44">
        <v>21</v>
      </c>
      <c r="X16" s="44">
        <v>13</v>
      </c>
      <c r="Y16" s="44">
        <v>13</v>
      </c>
      <c r="Z16" s="44">
        <v>18</v>
      </c>
      <c r="AG16" s="44">
        <v>9</v>
      </c>
      <c r="AH16" s="44">
        <v>13</v>
      </c>
      <c r="AI16" s="44">
        <v>12</v>
      </c>
      <c r="AJ16" s="44">
        <v>11</v>
      </c>
      <c r="AK16" s="44">
        <v>5</v>
      </c>
      <c r="AL16" s="44">
        <v>11</v>
      </c>
      <c r="AM16" s="46">
        <v>6</v>
      </c>
      <c r="AN16" s="54">
        <v>4</v>
      </c>
      <c r="AO16" s="80">
        <v>4</v>
      </c>
    </row>
    <row r="17" spans="1:41" x14ac:dyDescent="0.35">
      <c r="A17" s="65" t="s">
        <v>84</v>
      </c>
      <c r="B17" s="51" t="s">
        <v>48</v>
      </c>
      <c r="C17" s="46">
        <v>0</v>
      </c>
      <c r="D17" s="54">
        <v>2</v>
      </c>
      <c r="E17" s="54">
        <v>0</v>
      </c>
      <c r="F17" s="45">
        <v>0</v>
      </c>
      <c r="G17" s="46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1</v>
      </c>
      <c r="AG17" s="44">
        <v>1</v>
      </c>
      <c r="AH17" s="44">
        <v>1</v>
      </c>
      <c r="AI17" s="44">
        <v>0</v>
      </c>
      <c r="AJ17" s="44">
        <v>1</v>
      </c>
      <c r="AK17" s="44">
        <v>0</v>
      </c>
      <c r="AL17" s="44">
        <v>0</v>
      </c>
      <c r="AM17" s="46">
        <v>0</v>
      </c>
      <c r="AN17" s="54">
        <v>0</v>
      </c>
      <c r="AO17" s="80">
        <v>0</v>
      </c>
    </row>
    <row r="18" spans="1:41" x14ac:dyDescent="0.35">
      <c r="A18" s="65" t="s">
        <v>84</v>
      </c>
      <c r="B18" s="51" t="s">
        <v>49</v>
      </c>
      <c r="C18" s="46">
        <v>0</v>
      </c>
      <c r="D18" s="54">
        <v>0</v>
      </c>
      <c r="E18" s="54">
        <v>0</v>
      </c>
      <c r="F18" s="45">
        <v>0</v>
      </c>
      <c r="G18" s="46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44">
        <v>0</v>
      </c>
      <c r="N18" s="44">
        <v>0</v>
      </c>
      <c r="O18" s="44">
        <v>0</v>
      </c>
      <c r="P18" s="44">
        <v>2</v>
      </c>
      <c r="Q18" s="44">
        <v>1</v>
      </c>
      <c r="R18" s="44">
        <v>1</v>
      </c>
      <c r="S18" s="44">
        <v>0</v>
      </c>
      <c r="T18" s="44">
        <v>1</v>
      </c>
      <c r="U18" s="44">
        <v>1</v>
      </c>
      <c r="V18" s="44">
        <v>3</v>
      </c>
      <c r="W18" s="44">
        <v>7</v>
      </c>
      <c r="X18" s="44">
        <v>4</v>
      </c>
      <c r="Y18" s="44">
        <v>5</v>
      </c>
      <c r="Z18" s="44">
        <v>3</v>
      </c>
      <c r="AG18" s="44">
        <v>5</v>
      </c>
      <c r="AH18" s="44">
        <v>8</v>
      </c>
      <c r="AI18" s="44">
        <v>0</v>
      </c>
      <c r="AJ18" s="44">
        <v>5</v>
      </c>
      <c r="AK18" s="44">
        <v>3</v>
      </c>
      <c r="AL18" s="44">
        <v>1</v>
      </c>
      <c r="AM18" s="46">
        <v>2</v>
      </c>
      <c r="AN18" s="54">
        <v>4</v>
      </c>
      <c r="AO18" s="80">
        <v>1</v>
      </c>
    </row>
    <row r="19" spans="1:41" x14ac:dyDescent="0.35">
      <c r="A19" s="65" t="s">
        <v>84</v>
      </c>
      <c r="B19" s="51" t="s">
        <v>50</v>
      </c>
      <c r="C19" s="46">
        <v>0</v>
      </c>
      <c r="D19" s="54">
        <v>2</v>
      </c>
      <c r="E19" s="54">
        <v>0</v>
      </c>
      <c r="F19" s="45">
        <v>2</v>
      </c>
      <c r="G19" s="46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44">
        <v>0</v>
      </c>
      <c r="N19" s="44">
        <v>1</v>
      </c>
      <c r="O19" s="44">
        <v>1</v>
      </c>
      <c r="P19" s="44">
        <v>3</v>
      </c>
      <c r="Q19" s="44">
        <v>1</v>
      </c>
      <c r="R19" s="44">
        <v>1</v>
      </c>
      <c r="S19" s="44">
        <v>0</v>
      </c>
      <c r="T19" s="44">
        <v>0</v>
      </c>
      <c r="U19" s="44">
        <v>2</v>
      </c>
      <c r="V19" s="44">
        <v>1</v>
      </c>
      <c r="W19" s="44">
        <v>0</v>
      </c>
      <c r="X19" s="44">
        <v>0</v>
      </c>
      <c r="Y19" s="44">
        <v>0</v>
      </c>
      <c r="Z19" s="44">
        <v>0</v>
      </c>
      <c r="AG19" s="44">
        <v>1</v>
      </c>
      <c r="AH19" s="44">
        <v>0</v>
      </c>
      <c r="AI19" s="44">
        <v>0</v>
      </c>
      <c r="AJ19" s="44">
        <v>0</v>
      </c>
      <c r="AK19" s="44">
        <v>0</v>
      </c>
      <c r="AL19" s="44">
        <v>2</v>
      </c>
      <c r="AM19" s="46">
        <v>0</v>
      </c>
      <c r="AN19" s="54">
        <v>0</v>
      </c>
      <c r="AO19" s="80">
        <v>0</v>
      </c>
    </row>
    <row r="20" spans="1:41" x14ac:dyDescent="0.35">
      <c r="A20" s="65" t="s">
        <v>84</v>
      </c>
      <c r="B20" s="51" t="s">
        <v>51</v>
      </c>
      <c r="C20" s="46">
        <v>0</v>
      </c>
      <c r="D20" s="54">
        <v>0</v>
      </c>
      <c r="E20" s="54">
        <v>0</v>
      </c>
      <c r="F20" s="45">
        <v>5</v>
      </c>
      <c r="G20" s="46">
        <v>6</v>
      </c>
      <c r="H20" s="54">
        <v>4</v>
      </c>
      <c r="I20" s="54">
        <v>5</v>
      </c>
      <c r="J20" s="54">
        <v>1</v>
      </c>
      <c r="K20" s="54">
        <v>0</v>
      </c>
      <c r="L20" s="54">
        <v>2</v>
      </c>
      <c r="M20" s="44">
        <v>0</v>
      </c>
      <c r="N20" s="44">
        <v>2</v>
      </c>
      <c r="O20" s="44">
        <v>1</v>
      </c>
      <c r="P20" s="44">
        <v>1</v>
      </c>
      <c r="Q20" s="44">
        <v>2</v>
      </c>
      <c r="R20" s="44">
        <v>2</v>
      </c>
      <c r="S20" s="44">
        <v>4</v>
      </c>
      <c r="T20" s="44">
        <v>1</v>
      </c>
      <c r="U20" s="44">
        <v>4</v>
      </c>
      <c r="V20" s="44">
        <v>5</v>
      </c>
      <c r="W20" s="44">
        <v>12</v>
      </c>
      <c r="X20" s="44">
        <v>10</v>
      </c>
      <c r="Y20" s="44">
        <v>11</v>
      </c>
      <c r="Z20" s="44">
        <v>9</v>
      </c>
      <c r="AG20" s="44">
        <v>23</v>
      </c>
      <c r="AH20" s="44">
        <v>15</v>
      </c>
      <c r="AI20" s="44">
        <v>20</v>
      </c>
      <c r="AJ20" s="44">
        <v>5</v>
      </c>
      <c r="AK20" s="44">
        <v>13</v>
      </c>
      <c r="AL20" s="44">
        <v>4</v>
      </c>
      <c r="AM20" s="46">
        <v>9</v>
      </c>
      <c r="AN20" s="54">
        <v>4</v>
      </c>
      <c r="AO20" s="80">
        <v>4</v>
      </c>
    </row>
    <row r="21" spans="1:41" x14ac:dyDescent="0.35">
      <c r="A21" s="65" t="s">
        <v>84</v>
      </c>
      <c r="B21" s="51" t="s">
        <v>52</v>
      </c>
      <c r="C21" s="46">
        <v>4</v>
      </c>
      <c r="D21" s="54">
        <v>4</v>
      </c>
      <c r="E21" s="54">
        <v>0</v>
      </c>
      <c r="F21" s="45">
        <v>1</v>
      </c>
      <c r="G21" s="46">
        <v>0</v>
      </c>
      <c r="H21" s="54">
        <v>2</v>
      </c>
      <c r="I21" s="54">
        <v>3</v>
      </c>
      <c r="J21" s="54">
        <v>6</v>
      </c>
      <c r="K21" s="54">
        <v>3</v>
      </c>
      <c r="L21" s="54">
        <v>8</v>
      </c>
      <c r="M21" s="44">
        <v>3</v>
      </c>
      <c r="N21" s="44">
        <v>4</v>
      </c>
      <c r="O21" s="44">
        <v>3</v>
      </c>
      <c r="P21" s="44">
        <v>4</v>
      </c>
      <c r="Q21" s="44">
        <v>4</v>
      </c>
      <c r="R21" s="44">
        <v>6</v>
      </c>
      <c r="S21" s="44">
        <v>4</v>
      </c>
      <c r="T21" s="44">
        <v>7</v>
      </c>
      <c r="U21" s="44">
        <v>7</v>
      </c>
      <c r="V21" s="44">
        <v>17</v>
      </c>
      <c r="W21" s="44">
        <v>15</v>
      </c>
      <c r="X21" s="44">
        <v>16</v>
      </c>
      <c r="Y21" s="44">
        <v>16</v>
      </c>
      <c r="Z21" s="44">
        <v>19</v>
      </c>
      <c r="AG21" s="44">
        <v>53</v>
      </c>
      <c r="AH21" s="44">
        <v>45</v>
      </c>
      <c r="AI21" s="44">
        <v>36</v>
      </c>
      <c r="AJ21" s="44">
        <v>28</v>
      </c>
      <c r="AK21" s="44">
        <v>17</v>
      </c>
      <c r="AL21" s="44">
        <v>11</v>
      </c>
      <c r="AM21" s="46">
        <v>15</v>
      </c>
      <c r="AN21" s="54">
        <v>8</v>
      </c>
      <c r="AO21" s="80">
        <v>9</v>
      </c>
    </row>
    <row r="22" spans="1:41" x14ac:dyDescent="0.35">
      <c r="A22" s="65" t="s">
        <v>84</v>
      </c>
      <c r="B22" s="51" t="s">
        <v>53</v>
      </c>
      <c r="C22" s="46">
        <v>4</v>
      </c>
      <c r="D22" s="54">
        <v>14</v>
      </c>
      <c r="E22" s="54">
        <v>13</v>
      </c>
      <c r="F22" s="45">
        <v>4</v>
      </c>
      <c r="G22" s="46">
        <v>11</v>
      </c>
      <c r="H22" s="54">
        <v>10</v>
      </c>
      <c r="I22" s="54">
        <v>14</v>
      </c>
      <c r="J22" s="54">
        <v>7</v>
      </c>
      <c r="K22" s="54">
        <v>9</v>
      </c>
      <c r="L22" s="54">
        <v>8</v>
      </c>
      <c r="M22" s="44">
        <v>4</v>
      </c>
      <c r="N22" s="44">
        <v>2</v>
      </c>
      <c r="O22" s="44">
        <v>7</v>
      </c>
      <c r="P22" s="44">
        <v>5</v>
      </c>
      <c r="Q22" s="44">
        <v>5</v>
      </c>
      <c r="R22" s="44">
        <v>3</v>
      </c>
      <c r="S22" s="44">
        <v>6</v>
      </c>
      <c r="T22" s="44">
        <v>6</v>
      </c>
      <c r="U22" s="44">
        <v>8</v>
      </c>
      <c r="V22" s="44">
        <v>12</v>
      </c>
      <c r="W22" s="44">
        <v>19</v>
      </c>
      <c r="X22" s="44">
        <v>19</v>
      </c>
      <c r="Y22" s="44">
        <v>14</v>
      </c>
      <c r="Z22" s="44">
        <v>39</v>
      </c>
      <c r="AG22" s="44">
        <v>29</v>
      </c>
      <c r="AH22" s="44">
        <v>32</v>
      </c>
      <c r="AI22" s="44">
        <v>25</v>
      </c>
      <c r="AJ22" s="44">
        <v>34</v>
      </c>
      <c r="AK22" s="44">
        <v>27</v>
      </c>
      <c r="AL22" s="44">
        <v>19</v>
      </c>
      <c r="AM22" s="46">
        <v>9</v>
      </c>
      <c r="AN22" s="54">
        <v>15</v>
      </c>
      <c r="AO22" s="80">
        <v>13</v>
      </c>
    </row>
    <row r="23" spans="1:41" x14ac:dyDescent="0.35">
      <c r="A23" s="65" t="s">
        <v>84</v>
      </c>
      <c r="B23" s="51" t="s">
        <v>54</v>
      </c>
      <c r="C23" s="46">
        <v>16</v>
      </c>
      <c r="D23" s="54">
        <v>15</v>
      </c>
      <c r="E23" s="54">
        <v>8</v>
      </c>
      <c r="F23" s="45">
        <v>7</v>
      </c>
      <c r="G23" s="46">
        <v>6</v>
      </c>
      <c r="H23" s="54">
        <v>10</v>
      </c>
      <c r="I23" s="54">
        <v>2</v>
      </c>
      <c r="J23" s="54">
        <v>8</v>
      </c>
      <c r="K23" s="54">
        <v>6</v>
      </c>
      <c r="L23" s="54">
        <v>5</v>
      </c>
      <c r="M23" s="44">
        <v>1</v>
      </c>
      <c r="N23" s="44">
        <v>6</v>
      </c>
      <c r="O23" s="44">
        <v>11</v>
      </c>
      <c r="P23" s="44">
        <v>19</v>
      </c>
      <c r="Q23" s="44">
        <v>15</v>
      </c>
      <c r="R23" s="44">
        <v>25</v>
      </c>
      <c r="S23" s="44">
        <v>6</v>
      </c>
      <c r="T23" s="44">
        <v>17</v>
      </c>
      <c r="U23" s="44">
        <v>18</v>
      </c>
      <c r="V23" s="44">
        <v>33</v>
      </c>
      <c r="W23" s="44">
        <v>30</v>
      </c>
      <c r="X23" s="44">
        <v>29</v>
      </c>
      <c r="Y23" s="44">
        <v>27</v>
      </c>
      <c r="Z23" s="44">
        <v>35</v>
      </c>
      <c r="AG23" s="44">
        <v>66</v>
      </c>
      <c r="AH23" s="44">
        <v>96</v>
      </c>
      <c r="AI23" s="44">
        <v>50</v>
      </c>
      <c r="AJ23" s="44">
        <v>68</v>
      </c>
      <c r="AK23" s="44">
        <v>35</v>
      </c>
      <c r="AL23" s="44">
        <v>36</v>
      </c>
      <c r="AM23" s="46">
        <v>19</v>
      </c>
      <c r="AN23" s="54">
        <v>22</v>
      </c>
      <c r="AO23" s="80">
        <v>13</v>
      </c>
    </row>
    <row r="24" spans="1:41" x14ac:dyDescent="0.35">
      <c r="A24" s="65" t="s">
        <v>84</v>
      </c>
      <c r="B24" s="51" t="s">
        <v>55</v>
      </c>
      <c r="C24" s="46">
        <v>27</v>
      </c>
      <c r="D24" s="54">
        <v>29</v>
      </c>
      <c r="E24" s="54">
        <v>20</v>
      </c>
      <c r="F24" s="45">
        <v>24</v>
      </c>
      <c r="G24" s="46">
        <v>15</v>
      </c>
      <c r="H24" s="54">
        <v>20</v>
      </c>
      <c r="I24" s="54">
        <v>10</v>
      </c>
      <c r="J24" s="54">
        <v>21</v>
      </c>
      <c r="K24" s="54">
        <v>13</v>
      </c>
      <c r="L24" s="54">
        <v>25</v>
      </c>
      <c r="M24" s="44">
        <v>8</v>
      </c>
      <c r="N24" s="44">
        <v>21</v>
      </c>
      <c r="O24" s="44">
        <v>19</v>
      </c>
      <c r="P24" s="44">
        <v>34</v>
      </c>
      <c r="Q24" s="44">
        <v>13</v>
      </c>
      <c r="R24" s="44">
        <v>26</v>
      </c>
      <c r="S24" s="44">
        <v>11</v>
      </c>
      <c r="T24" s="44">
        <v>26</v>
      </c>
      <c r="U24" s="44">
        <v>13</v>
      </c>
      <c r="V24" s="44">
        <v>45</v>
      </c>
      <c r="W24" s="44">
        <v>28</v>
      </c>
      <c r="X24" s="44">
        <v>38</v>
      </c>
      <c r="Y24" s="44">
        <v>37</v>
      </c>
      <c r="Z24" s="44">
        <v>58</v>
      </c>
      <c r="AG24" s="44">
        <v>72</v>
      </c>
      <c r="AH24" s="44">
        <v>68</v>
      </c>
      <c r="AI24" s="44">
        <v>53</v>
      </c>
      <c r="AJ24" s="44">
        <v>59</v>
      </c>
      <c r="AK24" s="44">
        <v>24</v>
      </c>
      <c r="AL24" s="44">
        <v>23</v>
      </c>
      <c r="AM24" s="46">
        <v>15</v>
      </c>
      <c r="AN24" s="54">
        <v>22</v>
      </c>
      <c r="AO24" s="80">
        <v>21</v>
      </c>
    </row>
    <row r="25" spans="1:41" x14ac:dyDescent="0.35">
      <c r="A25" s="65" t="s">
        <v>84</v>
      </c>
      <c r="B25" s="51" t="s">
        <v>56</v>
      </c>
      <c r="C25" s="46">
        <v>0</v>
      </c>
      <c r="D25" s="54">
        <v>1</v>
      </c>
      <c r="E25" s="54">
        <v>0</v>
      </c>
      <c r="F25" s="45">
        <v>0</v>
      </c>
      <c r="G25" s="46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4</v>
      </c>
      <c r="S25" s="44">
        <v>0</v>
      </c>
      <c r="T25" s="44">
        <v>4</v>
      </c>
      <c r="U25" s="44">
        <v>2</v>
      </c>
      <c r="V25" s="44">
        <v>2</v>
      </c>
      <c r="W25" s="44">
        <v>3</v>
      </c>
      <c r="X25" s="44">
        <v>6</v>
      </c>
      <c r="Y25" s="44">
        <v>2</v>
      </c>
      <c r="Z25" s="44">
        <v>2</v>
      </c>
      <c r="AG25" s="44">
        <v>2</v>
      </c>
      <c r="AH25" s="44">
        <v>13</v>
      </c>
      <c r="AI25" s="44">
        <v>5</v>
      </c>
      <c r="AJ25" s="44">
        <v>4</v>
      </c>
      <c r="AK25" s="44">
        <v>2</v>
      </c>
      <c r="AL25" s="44">
        <v>3</v>
      </c>
      <c r="AM25" s="46">
        <v>2</v>
      </c>
      <c r="AN25" s="54">
        <v>5</v>
      </c>
      <c r="AO25" s="80">
        <v>2</v>
      </c>
    </row>
    <row r="26" spans="1:41" x14ac:dyDescent="0.35">
      <c r="A26" s="65" t="s">
        <v>84</v>
      </c>
      <c r="B26" s="51" t="s">
        <v>57</v>
      </c>
      <c r="C26" s="46">
        <v>1</v>
      </c>
      <c r="D26" s="54">
        <v>4</v>
      </c>
      <c r="E26" s="54">
        <v>0</v>
      </c>
      <c r="F26" s="45">
        <v>0</v>
      </c>
      <c r="G26" s="46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6">
        <v>0</v>
      </c>
      <c r="AN26" s="54">
        <v>0</v>
      </c>
      <c r="AO26" s="80">
        <v>0</v>
      </c>
    </row>
    <row r="27" spans="1:41" x14ac:dyDescent="0.35">
      <c r="A27" s="65" t="s">
        <v>84</v>
      </c>
      <c r="B27" s="51" t="s">
        <v>58</v>
      </c>
      <c r="C27" s="46">
        <v>0</v>
      </c>
      <c r="D27" s="54">
        <v>0</v>
      </c>
      <c r="E27" s="54">
        <v>0</v>
      </c>
      <c r="F27" s="45">
        <v>0</v>
      </c>
      <c r="G27" s="46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44">
        <v>0</v>
      </c>
      <c r="N27" s="44">
        <v>1</v>
      </c>
      <c r="O27" s="44">
        <v>0</v>
      </c>
      <c r="P27" s="44">
        <v>2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1</v>
      </c>
      <c r="W27" s="44">
        <v>0</v>
      </c>
      <c r="X27" s="44">
        <v>0</v>
      </c>
      <c r="Y27" s="44">
        <v>1</v>
      </c>
      <c r="Z27" s="44">
        <v>0</v>
      </c>
      <c r="AG27" s="44">
        <v>2</v>
      </c>
      <c r="AH27" s="44">
        <v>2</v>
      </c>
      <c r="AI27" s="44">
        <v>0</v>
      </c>
      <c r="AJ27" s="44">
        <v>1</v>
      </c>
      <c r="AK27" s="44">
        <v>0</v>
      </c>
      <c r="AL27" s="44">
        <v>0</v>
      </c>
      <c r="AM27" s="46">
        <v>0</v>
      </c>
      <c r="AN27" s="54">
        <v>0</v>
      </c>
      <c r="AO27" s="80">
        <v>0</v>
      </c>
    </row>
    <row r="28" spans="1:41" x14ac:dyDescent="0.35">
      <c r="A28" s="65" t="s">
        <v>84</v>
      </c>
      <c r="B28" s="51" t="s">
        <v>59</v>
      </c>
      <c r="C28" s="46">
        <v>15</v>
      </c>
      <c r="D28" s="54">
        <v>37</v>
      </c>
      <c r="E28" s="54">
        <v>25</v>
      </c>
      <c r="F28" s="45">
        <v>64</v>
      </c>
      <c r="G28" s="46">
        <v>28</v>
      </c>
      <c r="H28" s="54">
        <v>49</v>
      </c>
      <c r="I28" s="54">
        <v>24</v>
      </c>
      <c r="J28" s="54">
        <v>53</v>
      </c>
      <c r="K28" s="54">
        <v>22</v>
      </c>
      <c r="L28" s="54">
        <v>66</v>
      </c>
      <c r="M28" s="44">
        <v>9</v>
      </c>
      <c r="N28" s="44">
        <v>88</v>
      </c>
      <c r="O28" s="44">
        <v>14</v>
      </c>
      <c r="P28" s="44">
        <v>126</v>
      </c>
      <c r="Q28" s="44">
        <v>32</v>
      </c>
      <c r="R28" s="44">
        <v>84</v>
      </c>
      <c r="S28" s="44">
        <v>22</v>
      </c>
      <c r="T28" s="44">
        <v>72</v>
      </c>
      <c r="U28" s="44">
        <v>18</v>
      </c>
      <c r="V28" s="44">
        <v>73</v>
      </c>
      <c r="W28" s="44">
        <v>30</v>
      </c>
      <c r="X28" s="44">
        <v>70</v>
      </c>
      <c r="Y28" s="44">
        <v>25</v>
      </c>
      <c r="Z28" s="44">
        <v>96</v>
      </c>
      <c r="AG28" s="44">
        <v>49</v>
      </c>
      <c r="AH28" s="44">
        <v>125</v>
      </c>
      <c r="AI28" s="44">
        <v>43</v>
      </c>
      <c r="AJ28" s="44">
        <v>125</v>
      </c>
      <c r="AK28" s="44">
        <v>26</v>
      </c>
      <c r="AL28" s="44">
        <v>74</v>
      </c>
      <c r="AM28" s="46">
        <v>12</v>
      </c>
      <c r="AN28" s="54">
        <v>63</v>
      </c>
      <c r="AO28" s="80">
        <v>16</v>
      </c>
    </row>
    <row r="29" spans="1:41" x14ac:dyDescent="0.35">
      <c r="A29" s="65" t="s">
        <v>84</v>
      </c>
      <c r="B29" s="51" t="s">
        <v>60</v>
      </c>
      <c r="C29" s="46">
        <v>12</v>
      </c>
      <c r="D29" s="54">
        <v>25</v>
      </c>
      <c r="E29" s="54">
        <v>22</v>
      </c>
      <c r="F29" s="45">
        <v>36</v>
      </c>
      <c r="G29" s="46">
        <v>26</v>
      </c>
      <c r="H29" s="54">
        <v>60</v>
      </c>
      <c r="I29" s="54">
        <v>45</v>
      </c>
      <c r="J29" s="54">
        <v>58</v>
      </c>
      <c r="K29" s="54">
        <v>45</v>
      </c>
      <c r="L29" s="54">
        <v>47</v>
      </c>
      <c r="M29" s="44">
        <v>46</v>
      </c>
      <c r="N29" s="44">
        <v>60</v>
      </c>
      <c r="O29" s="44">
        <v>50</v>
      </c>
      <c r="P29" s="44">
        <v>45</v>
      </c>
      <c r="Q29" s="44">
        <v>38</v>
      </c>
      <c r="R29" s="44">
        <v>41</v>
      </c>
      <c r="S29" s="44">
        <v>25</v>
      </c>
      <c r="T29" s="44">
        <v>42</v>
      </c>
      <c r="U29" s="44">
        <v>33</v>
      </c>
      <c r="V29" s="44">
        <v>52</v>
      </c>
      <c r="W29" s="44">
        <v>45</v>
      </c>
      <c r="X29" s="44">
        <v>36</v>
      </c>
      <c r="Y29" s="44">
        <v>49</v>
      </c>
      <c r="Z29" s="44">
        <v>52</v>
      </c>
      <c r="AG29" s="44">
        <v>63</v>
      </c>
      <c r="AH29" s="44">
        <v>48</v>
      </c>
      <c r="AI29" s="44">
        <v>42</v>
      </c>
      <c r="AJ29" s="44">
        <v>51</v>
      </c>
      <c r="AK29" s="44">
        <v>30</v>
      </c>
      <c r="AL29" s="44">
        <v>28</v>
      </c>
      <c r="AM29" s="46">
        <v>22</v>
      </c>
      <c r="AN29" s="54">
        <v>23</v>
      </c>
      <c r="AO29" s="80">
        <v>21</v>
      </c>
    </row>
    <row r="30" spans="1:41" x14ac:dyDescent="0.35">
      <c r="A30" s="65" t="s">
        <v>84</v>
      </c>
      <c r="B30" s="51" t="s">
        <v>61</v>
      </c>
      <c r="C30" s="46">
        <v>113</v>
      </c>
      <c r="D30" s="54">
        <v>151</v>
      </c>
      <c r="E30" s="54">
        <v>95</v>
      </c>
      <c r="F30" s="45">
        <v>154</v>
      </c>
      <c r="G30" s="46">
        <v>123</v>
      </c>
      <c r="H30" s="54">
        <v>183</v>
      </c>
      <c r="I30" s="54">
        <v>146</v>
      </c>
      <c r="J30" s="54">
        <v>222</v>
      </c>
      <c r="K30" s="54">
        <v>205</v>
      </c>
      <c r="L30" s="54">
        <v>262</v>
      </c>
      <c r="M30" s="44">
        <v>196</v>
      </c>
      <c r="N30" s="44">
        <v>271</v>
      </c>
      <c r="O30" s="44">
        <v>247</v>
      </c>
      <c r="P30" s="44">
        <v>292</v>
      </c>
      <c r="Q30" s="44">
        <v>206</v>
      </c>
      <c r="R30" s="44">
        <v>246</v>
      </c>
      <c r="S30" s="44">
        <v>161</v>
      </c>
      <c r="T30" s="44">
        <v>288</v>
      </c>
      <c r="U30" s="44">
        <v>327</v>
      </c>
      <c r="V30" s="44">
        <v>462</v>
      </c>
      <c r="W30" s="44">
        <v>451</v>
      </c>
      <c r="X30" s="44">
        <v>775</v>
      </c>
      <c r="Y30" s="44">
        <v>687</v>
      </c>
      <c r="Z30" s="44">
        <v>827</v>
      </c>
      <c r="AG30" s="44">
        <v>663</v>
      </c>
      <c r="AH30" s="44">
        <v>764</v>
      </c>
      <c r="AI30" s="44">
        <v>610</v>
      </c>
      <c r="AJ30" s="44">
        <v>515</v>
      </c>
      <c r="AK30" s="44">
        <v>290</v>
      </c>
      <c r="AL30" s="44">
        <v>254</v>
      </c>
      <c r="AM30" s="46">
        <v>177</v>
      </c>
      <c r="AN30" s="54">
        <v>182</v>
      </c>
      <c r="AO30" s="80">
        <v>133</v>
      </c>
    </row>
    <row r="31" spans="1:41" x14ac:dyDescent="0.35">
      <c r="A31" s="65" t="s">
        <v>84</v>
      </c>
      <c r="B31" s="51" t="s">
        <v>82</v>
      </c>
      <c r="C31" s="46"/>
      <c r="D31" s="54"/>
      <c r="E31" s="54"/>
      <c r="F31" s="45"/>
      <c r="G31" s="46"/>
      <c r="H31" s="54"/>
      <c r="I31" s="54"/>
      <c r="J31" s="54"/>
      <c r="K31" s="54"/>
      <c r="L31" s="54"/>
      <c r="M31" s="44"/>
      <c r="N31" s="44"/>
      <c r="O31" s="44"/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1</v>
      </c>
      <c r="V31" s="44">
        <v>7</v>
      </c>
      <c r="W31" s="44">
        <v>5</v>
      </c>
      <c r="X31" s="44">
        <v>11</v>
      </c>
      <c r="Y31" s="44">
        <v>5</v>
      </c>
      <c r="Z31" s="44">
        <v>41</v>
      </c>
      <c r="AG31" s="44">
        <v>43</v>
      </c>
      <c r="AH31" s="44">
        <v>61</v>
      </c>
      <c r="AI31" s="44">
        <v>44</v>
      </c>
      <c r="AJ31" s="44">
        <v>37</v>
      </c>
      <c r="AK31" s="44">
        <v>21</v>
      </c>
      <c r="AL31" s="44">
        <v>29</v>
      </c>
      <c r="AM31" s="46">
        <v>21</v>
      </c>
      <c r="AN31" s="54">
        <v>35</v>
      </c>
      <c r="AO31" s="80">
        <v>10</v>
      </c>
    </row>
    <row r="32" spans="1:41" x14ac:dyDescent="0.35">
      <c r="A32" s="65" t="s">
        <v>84</v>
      </c>
      <c r="B32" s="51" t="s">
        <v>62</v>
      </c>
      <c r="C32" s="46">
        <v>4</v>
      </c>
      <c r="D32" s="54">
        <v>8</v>
      </c>
      <c r="E32" s="54">
        <v>12</v>
      </c>
      <c r="F32" s="45">
        <v>49</v>
      </c>
      <c r="G32" s="46">
        <v>23</v>
      </c>
      <c r="H32" s="54">
        <v>54</v>
      </c>
      <c r="I32" s="54">
        <v>28</v>
      </c>
      <c r="J32" s="54">
        <v>66</v>
      </c>
      <c r="K32" s="54">
        <v>35</v>
      </c>
      <c r="L32" s="54">
        <v>28</v>
      </c>
      <c r="M32" s="44">
        <v>25</v>
      </c>
      <c r="N32" s="44">
        <v>59</v>
      </c>
      <c r="O32" s="44">
        <v>42</v>
      </c>
      <c r="P32" s="44">
        <v>67</v>
      </c>
      <c r="Q32" s="44">
        <v>43</v>
      </c>
      <c r="R32" s="44">
        <v>56</v>
      </c>
      <c r="S32" s="44">
        <v>47</v>
      </c>
      <c r="T32" s="44">
        <v>89</v>
      </c>
      <c r="U32" s="44">
        <v>53</v>
      </c>
      <c r="V32" s="44">
        <v>120</v>
      </c>
      <c r="W32" s="44">
        <v>94</v>
      </c>
      <c r="X32" s="44">
        <v>159</v>
      </c>
      <c r="Y32" s="44">
        <v>105</v>
      </c>
      <c r="Z32" s="44">
        <v>192</v>
      </c>
      <c r="AG32" s="44">
        <v>154</v>
      </c>
      <c r="AH32" s="44">
        <v>163</v>
      </c>
      <c r="AI32" s="44">
        <v>115</v>
      </c>
      <c r="AJ32" s="44">
        <v>127</v>
      </c>
      <c r="AK32" s="44">
        <v>66</v>
      </c>
      <c r="AL32" s="44">
        <v>76</v>
      </c>
      <c r="AM32" s="46">
        <v>49</v>
      </c>
      <c r="AN32" s="54">
        <v>67</v>
      </c>
      <c r="AO32" s="80">
        <v>45</v>
      </c>
    </row>
    <row r="33" spans="1:41" x14ac:dyDescent="0.35">
      <c r="A33" s="65" t="s">
        <v>84</v>
      </c>
      <c r="B33" s="51" t="s">
        <v>63</v>
      </c>
      <c r="C33" s="46">
        <v>15</v>
      </c>
      <c r="D33" s="54">
        <v>37</v>
      </c>
      <c r="E33" s="54">
        <v>10</v>
      </c>
      <c r="F33" s="45">
        <v>34</v>
      </c>
      <c r="G33" s="46">
        <v>13</v>
      </c>
      <c r="H33" s="54">
        <v>28</v>
      </c>
      <c r="I33" s="54">
        <v>9</v>
      </c>
      <c r="J33" s="54">
        <v>36</v>
      </c>
      <c r="K33" s="54">
        <v>17</v>
      </c>
      <c r="L33" s="54">
        <v>41</v>
      </c>
      <c r="M33" s="44">
        <v>16</v>
      </c>
      <c r="N33" s="44">
        <v>51</v>
      </c>
      <c r="O33" s="44">
        <v>22</v>
      </c>
      <c r="P33" s="44">
        <v>43</v>
      </c>
      <c r="Q33" s="44">
        <v>18</v>
      </c>
      <c r="R33" s="44">
        <v>44</v>
      </c>
      <c r="S33" s="44">
        <v>18</v>
      </c>
      <c r="T33" s="44">
        <v>44</v>
      </c>
      <c r="U33" s="44">
        <v>24</v>
      </c>
      <c r="V33" s="44">
        <v>42</v>
      </c>
      <c r="W33" s="44">
        <v>28</v>
      </c>
      <c r="X33" s="44">
        <v>68</v>
      </c>
      <c r="Y33" s="44">
        <v>40</v>
      </c>
      <c r="Z33" s="44">
        <v>89</v>
      </c>
      <c r="AG33" s="44">
        <v>48</v>
      </c>
      <c r="AH33" s="44">
        <v>86</v>
      </c>
      <c r="AI33" s="44">
        <v>53</v>
      </c>
      <c r="AJ33" s="44">
        <v>54</v>
      </c>
      <c r="AK33" s="44">
        <v>28</v>
      </c>
      <c r="AL33" s="44">
        <v>38</v>
      </c>
      <c r="AM33" s="46">
        <v>22</v>
      </c>
      <c r="AN33" s="54">
        <v>48</v>
      </c>
      <c r="AO33" s="80">
        <v>30</v>
      </c>
    </row>
    <row r="34" spans="1:41" x14ac:dyDescent="0.35">
      <c r="A34" s="65" t="s">
        <v>84</v>
      </c>
      <c r="B34" s="51" t="s">
        <v>64</v>
      </c>
      <c r="C34" s="46">
        <v>5</v>
      </c>
      <c r="D34" s="54">
        <v>9</v>
      </c>
      <c r="E34" s="54">
        <v>5</v>
      </c>
      <c r="F34" s="45">
        <v>12</v>
      </c>
      <c r="G34" s="46">
        <v>12</v>
      </c>
      <c r="H34" s="54">
        <v>6</v>
      </c>
      <c r="I34" s="54">
        <v>7</v>
      </c>
      <c r="J34" s="54">
        <v>10</v>
      </c>
      <c r="K34" s="54">
        <v>9</v>
      </c>
      <c r="L34" s="54">
        <v>9</v>
      </c>
      <c r="M34" s="44">
        <v>10</v>
      </c>
      <c r="N34" s="44">
        <v>12</v>
      </c>
      <c r="O34" s="44">
        <v>12</v>
      </c>
      <c r="P34" s="44">
        <v>14</v>
      </c>
      <c r="Q34" s="44">
        <v>13</v>
      </c>
      <c r="R34" s="44">
        <v>13</v>
      </c>
      <c r="S34" s="44">
        <v>5</v>
      </c>
      <c r="T34" s="44">
        <v>19</v>
      </c>
      <c r="U34" s="44">
        <v>15</v>
      </c>
      <c r="V34" s="44">
        <v>13</v>
      </c>
      <c r="W34" s="44">
        <v>27</v>
      </c>
      <c r="X34" s="44">
        <v>33</v>
      </c>
      <c r="Y34" s="44">
        <v>44</v>
      </c>
      <c r="Z34" s="44">
        <v>39</v>
      </c>
      <c r="AG34" s="44">
        <v>55</v>
      </c>
      <c r="AH34" s="44">
        <v>65</v>
      </c>
      <c r="AI34" s="44">
        <v>56</v>
      </c>
      <c r="AJ34" s="44">
        <v>39</v>
      </c>
      <c r="AK34" s="44">
        <v>17</v>
      </c>
      <c r="AL34" s="44">
        <v>20</v>
      </c>
      <c r="AM34" s="46">
        <v>21</v>
      </c>
      <c r="AN34" s="54">
        <v>18</v>
      </c>
      <c r="AO34" s="80">
        <v>12</v>
      </c>
    </row>
    <row r="35" spans="1:41" x14ac:dyDescent="0.35">
      <c r="A35" s="65" t="s">
        <v>84</v>
      </c>
      <c r="B35" s="51" t="s">
        <v>65</v>
      </c>
      <c r="C35" s="46">
        <v>6</v>
      </c>
      <c r="D35" s="54">
        <v>6</v>
      </c>
      <c r="E35" s="54">
        <v>6</v>
      </c>
      <c r="F35" s="45">
        <v>2</v>
      </c>
      <c r="G35" s="46">
        <v>4</v>
      </c>
      <c r="H35" s="54">
        <v>9</v>
      </c>
      <c r="I35" s="54">
        <v>8</v>
      </c>
      <c r="J35" s="54">
        <v>11</v>
      </c>
      <c r="K35" s="54">
        <v>6</v>
      </c>
      <c r="L35" s="54">
        <v>14</v>
      </c>
      <c r="M35" s="44">
        <v>6</v>
      </c>
      <c r="N35" s="44">
        <v>9</v>
      </c>
      <c r="O35" s="44">
        <v>5</v>
      </c>
      <c r="P35" s="44">
        <v>13</v>
      </c>
      <c r="Q35" s="44">
        <v>8</v>
      </c>
      <c r="R35" s="44">
        <v>19</v>
      </c>
      <c r="S35" s="44">
        <v>11</v>
      </c>
      <c r="T35" s="44">
        <v>16</v>
      </c>
      <c r="U35" s="44">
        <v>12</v>
      </c>
      <c r="V35" s="44">
        <v>11</v>
      </c>
      <c r="W35" s="44">
        <v>15</v>
      </c>
      <c r="X35" s="44">
        <v>23</v>
      </c>
      <c r="Y35" s="44">
        <v>29</v>
      </c>
      <c r="Z35" s="44">
        <v>24</v>
      </c>
      <c r="AG35" s="44">
        <v>23</v>
      </c>
      <c r="AH35" s="44">
        <v>34</v>
      </c>
      <c r="AI35" s="44">
        <v>22</v>
      </c>
      <c r="AJ35" s="44">
        <v>29</v>
      </c>
      <c r="AK35" s="44">
        <v>15</v>
      </c>
      <c r="AL35" s="44">
        <v>19</v>
      </c>
      <c r="AM35" s="46">
        <v>18</v>
      </c>
      <c r="AN35" s="54">
        <v>14</v>
      </c>
      <c r="AO35" s="80">
        <v>15</v>
      </c>
    </row>
    <row r="36" spans="1:41" x14ac:dyDescent="0.35">
      <c r="A36" s="65" t="s">
        <v>84</v>
      </c>
      <c r="B36" s="51" t="s">
        <v>66</v>
      </c>
      <c r="C36" s="46">
        <v>14</v>
      </c>
      <c r="D36" s="54">
        <v>14</v>
      </c>
      <c r="E36" s="54">
        <v>13</v>
      </c>
      <c r="F36" s="45">
        <v>44</v>
      </c>
      <c r="G36" s="46">
        <v>24</v>
      </c>
      <c r="H36" s="54">
        <v>49</v>
      </c>
      <c r="I36" s="54">
        <v>29</v>
      </c>
      <c r="J36" s="54">
        <v>63</v>
      </c>
      <c r="K36" s="54">
        <v>35</v>
      </c>
      <c r="L36" s="54">
        <v>72</v>
      </c>
      <c r="M36" s="44">
        <v>23</v>
      </c>
      <c r="N36" s="44">
        <v>46</v>
      </c>
      <c r="O36" s="44">
        <v>20</v>
      </c>
      <c r="P36" s="44">
        <v>37</v>
      </c>
      <c r="Q36" s="44">
        <v>31</v>
      </c>
      <c r="R36" s="44">
        <v>59</v>
      </c>
      <c r="S36" s="44">
        <v>30</v>
      </c>
      <c r="T36" s="44">
        <v>38</v>
      </c>
      <c r="U36" s="44">
        <v>29</v>
      </c>
      <c r="V36" s="44">
        <v>63</v>
      </c>
      <c r="W36" s="44">
        <v>68</v>
      </c>
      <c r="X36" s="44">
        <v>91</v>
      </c>
      <c r="Y36" s="44">
        <v>70</v>
      </c>
      <c r="Z36" s="44">
        <v>90</v>
      </c>
      <c r="AG36" s="44">
        <v>94</v>
      </c>
      <c r="AH36" s="44">
        <v>96</v>
      </c>
      <c r="AI36" s="44">
        <v>74</v>
      </c>
      <c r="AJ36" s="44">
        <v>80</v>
      </c>
      <c r="AK36" s="44">
        <v>51</v>
      </c>
      <c r="AL36" s="44">
        <v>51</v>
      </c>
      <c r="AM36" s="46">
        <v>34</v>
      </c>
      <c r="AN36" s="54">
        <v>46</v>
      </c>
      <c r="AO36" s="80">
        <v>34</v>
      </c>
    </row>
    <row r="37" spans="1:41" x14ac:dyDescent="0.35">
      <c r="A37" s="65" t="s">
        <v>84</v>
      </c>
      <c r="B37" s="51" t="s">
        <v>67</v>
      </c>
      <c r="C37" s="46">
        <v>5</v>
      </c>
      <c r="D37" s="54">
        <v>21</v>
      </c>
      <c r="E37" s="54">
        <v>5</v>
      </c>
      <c r="F37" s="45">
        <v>10</v>
      </c>
      <c r="G37" s="46">
        <v>6</v>
      </c>
      <c r="H37" s="54">
        <v>8</v>
      </c>
      <c r="I37" s="54">
        <v>6</v>
      </c>
      <c r="J37" s="54">
        <v>15</v>
      </c>
      <c r="K37" s="54">
        <v>12</v>
      </c>
      <c r="L37" s="54">
        <v>15</v>
      </c>
      <c r="M37" s="44">
        <v>13</v>
      </c>
      <c r="N37" s="44">
        <v>17</v>
      </c>
      <c r="O37" s="44">
        <v>18</v>
      </c>
      <c r="P37" s="44">
        <v>36</v>
      </c>
      <c r="Q37" s="44">
        <v>24</v>
      </c>
      <c r="R37" s="44">
        <v>40</v>
      </c>
      <c r="S37" s="44">
        <v>25</v>
      </c>
      <c r="T37" s="44">
        <v>27</v>
      </c>
      <c r="U37" s="44">
        <v>25</v>
      </c>
      <c r="V37" s="44">
        <v>16</v>
      </c>
      <c r="W37" s="44">
        <v>28</v>
      </c>
      <c r="X37" s="44">
        <v>26</v>
      </c>
      <c r="Y37" s="44">
        <v>24</v>
      </c>
      <c r="Z37" s="44">
        <v>37</v>
      </c>
      <c r="AG37" s="44">
        <v>58</v>
      </c>
      <c r="AH37" s="44">
        <v>49</v>
      </c>
      <c r="AI37" s="44">
        <v>60</v>
      </c>
      <c r="AJ37" s="44">
        <v>59</v>
      </c>
      <c r="AK37" s="44">
        <v>51</v>
      </c>
      <c r="AL37" s="44">
        <v>31</v>
      </c>
      <c r="AM37" s="46">
        <v>28</v>
      </c>
      <c r="AN37" s="54">
        <v>32</v>
      </c>
      <c r="AO37" s="80">
        <v>27</v>
      </c>
    </row>
    <row r="38" spans="1:41" x14ac:dyDescent="0.35">
      <c r="A38" s="65" t="s">
        <v>84</v>
      </c>
      <c r="B38" s="51" t="s">
        <v>68</v>
      </c>
      <c r="C38" s="46">
        <v>46</v>
      </c>
      <c r="D38" s="54">
        <v>81</v>
      </c>
      <c r="E38" s="54">
        <v>27</v>
      </c>
      <c r="F38" s="45">
        <v>28</v>
      </c>
      <c r="G38" s="46">
        <v>14</v>
      </c>
      <c r="H38" s="54">
        <v>30</v>
      </c>
      <c r="I38" s="54">
        <v>17</v>
      </c>
      <c r="J38" s="54">
        <v>34</v>
      </c>
      <c r="K38" s="54">
        <v>21</v>
      </c>
      <c r="L38" s="54">
        <v>32</v>
      </c>
      <c r="M38" s="44">
        <v>18</v>
      </c>
      <c r="N38" s="44">
        <v>44</v>
      </c>
      <c r="O38" s="44">
        <v>33</v>
      </c>
      <c r="P38" s="44">
        <v>48</v>
      </c>
      <c r="Q38" s="44">
        <v>17</v>
      </c>
      <c r="R38" s="44">
        <v>52</v>
      </c>
      <c r="S38" s="44">
        <v>34</v>
      </c>
      <c r="T38" s="44">
        <v>59</v>
      </c>
      <c r="U38" s="44">
        <v>58</v>
      </c>
      <c r="V38" s="44">
        <v>82</v>
      </c>
      <c r="W38" s="44">
        <v>73</v>
      </c>
      <c r="X38" s="44">
        <v>157</v>
      </c>
      <c r="Y38" s="44">
        <v>126</v>
      </c>
      <c r="Z38" s="44">
        <v>224</v>
      </c>
      <c r="AG38" s="44">
        <v>245</v>
      </c>
      <c r="AH38" s="44">
        <v>256</v>
      </c>
      <c r="AI38" s="44">
        <v>203</v>
      </c>
      <c r="AJ38" s="44">
        <v>189</v>
      </c>
      <c r="AK38" s="44">
        <v>138</v>
      </c>
      <c r="AL38" s="44">
        <v>108</v>
      </c>
      <c r="AM38" s="46">
        <v>67</v>
      </c>
      <c r="AN38" s="54">
        <v>86</v>
      </c>
      <c r="AO38" s="80">
        <v>63</v>
      </c>
    </row>
    <row r="39" spans="1:41" x14ac:dyDescent="0.35">
      <c r="A39" s="65" t="s">
        <v>84</v>
      </c>
      <c r="B39" s="51" t="s">
        <v>69</v>
      </c>
      <c r="C39" s="46">
        <v>0</v>
      </c>
      <c r="D39" s="54">
        <v>1</v>
      </c>
      <c r="E39" s="54">
        <v>1</v>
      </c>
      <c r="F39" s="45">
        <v>1</v>
      </c>
      <c r="G39" s="46">
        <v>1</v>
      </c>
      <c r="H39" s="54">
        <v>2</v>
      </c>
      <c r="I39" s="54">
        <v>5</v>
      </c>
      <c r="J39" s="54">
        <v>2</v>
      </c>
      <c r="K39" s="54">
        <v>2</v>
      </c>
      <c r="L39" s="54">
        <v>0</v>
      </c>
      <c r="M39" s="44">
        <v>6</v>
      </c>
      <c r="N39" s="44">
        <v>0</v>
      </c>
      <c r="O39" s="44">
        <v>2</v>
      </c>
      <c r="P39" s="44">
        <v>1</v>
      </c>
      <c r="Q39" s="44">
        <v>1</v>
      </c>
      <c r="R39" s="44">
        <v>1</v>
      </c>
      <c r="S39" s="44">
        <v>1</v>
      </c>
      <c r="T39" s="44">
        <v>0</v>
      </c>
      <c r="U39" s="44">
        <v>1</v>
      </c>
      <c r="V39" s="44">
        <v>0</v>
      </c>
      <c r="W39" s="44">
        <v>1</v>
      </c>
      <c r="X39" s="44">
        <v>1</v>
      </c>
      <c r="Y39" s="44">
        <v>1</v>
      </c>
      <c r="Z39" s="44">
        <v>4</v>
      </c>
      <c r="AG39" s="44">
        <v>13</v>
      </c>
      <c r="AH39" s="44">
        <v>12</v>
      </c>
      <c r="AI39" s="44">
        <v>15</v>
      </c>
      <c r="AJ39" s="44">
        <v>12</v>
      </c>
      <c r="AK39" s="44">
        <v>8</v>
      </c>
      <c r="AL39" s="44">
        <v>4</v>
      </c>
      <c r="AM39" s="46">
        <v>8</v>
      </c>
      <c r="AN39" s="54">
        <v>3</v>
      </c>
      <c r="AO39" s="80">
        <v>5</v>
      </c>
    </row>
    <row r="40" spans="1:41" x14ac:dyDescent="0.35">
      <c r="A40" s="65" t="s">
        <v>84</v>
      </c>
      <c r="B40" s="51" t="s">
        <v>70</v>
      </c>
      <c r="C40" s="46">
        <v>4</v>
      </c>
      <c r="D40" s="54">
        <v>4</v>
      </c>
      <c r="E40" s="54">
        <v>2</v>
      </c>
      <c r="F40" s="45">
        <v>6</v>
      </c>
      <c r="G40" s="46">
        <v>4</v>
      </c>
      <c r="H40" s="54">
        <v>8</v>
      </c>
      <c r="I40" s="54">
        <v>9</v>
      </c>
      <c r="J40" s="54">
        <v>11</v>
      </c>
      <c r="K40" s="54">
        <v>10</v>
      </c>
      <c r="L40" s="54">
        <v>7</v>
      </c>
      <c r="M40" s="44">
        <v>8</v>
      </c>
      <c r="N40" s="44">
        <v>8</v>
      </c>
      <c r="O40" s="44">
        <v>5</v>
      </c>
      <c r="P40" s="44">
        <v>4</v>
      </c>
      <c r="Q40" s="44">
        <v>6</v>
      </c>
      <c r="R40" s="44">
        <v>12</v>
      </c>
      <c r="S40" s="44">
        <v>10</v>
      </c>
      <c r="T40" s="44">
        <v>4</v>
      </c>
      <c r="U40" s="44">
        <v>11</v>
      </c>
      <c r="V40" s="44">
        <v>16</v>
      </c>
      <c r="W40" s="44">
        <v>13</v>
      </c>
      <c r="X40" s="44">
        <v>18</v>
      </c>
      <c r="Y40" s="44">
        <v>27</v>
      </c>
      <c r="Z40" s="44">
        <v>24</v>
      </c>
      <c r="AG40" s="44">
        <v>29</v>
      </c>
      <c r="AH40" s="44">
        <v>30</v>
      </c>
      <c r="AI40" s="44">
        <v>33</v>
      </c>
      <c r="AJ40" s="44">
        <v>29</v>
      </c>
      <c r="AK40" s="44">
        <v>31</v>
      </c>
      <c r="AL40" s="44">
        <v>15</v>
      </c>
      <c r="AM40" s="46">
        <v>21</v>
      </c>
      <c r="AN40" s="54">
        <v>11</v>
      </c>
      <c r="AO40" s="80">
        <v>8</v>
      </c>
    </row>
    <row r="41" spans="1:41" x14ac:dyDescent="0.35">
      <c r="A41" s="65" t="s">
        <v>84</v>
      </c>
      <c r="B41" s="51" t="s">
        <v>71</v>
      </c>
      <c r="C41" s="46">
        <v>10</v>
      </c>
      <c r="D41" s="54">
        <v>21</v>
      </c>
      <c r="E41" s="54">
        <v>4</v>
      </c>
      <c r="F41" s="45">
        <v>30</v>
      </c>
      <c r="G41" s="46">
        <v>20</v>
      </c>
      <c r="H41" s="54">
        <v>15</v>
      </c>
      <c r="I41" s="54">
        <v>21</v>
      </c>
      <c r="J41" s="54">
        <v>20</v>
      </c>
      <c r="K41" s="54">
        <v>14</v>
      </c>
      <c r="L41" s="54">
        <v>27</v>
      </c>
      <c r="M41" s="44">
        <v>14</v>
      </c>
      <c r="N41" s="44">
        <v>27</v>
      </c>
      <c r="O41" s="44">
        <v>19</v>
      </c>
      <c r="P41" s="44">
        <v>22</v>
      </c>
      <c r="Q41" s="44">
        <v>15</v>
      </c>
      <c r="R41" s="44">
        <v>34</v>
      </c>
      <c r="S41" s="44">
        <v>15</v>
      </c>
      <c r="T41" s="44">
        <v>21</v>
      </c>
      <c r="U41" s="44">
        <v>22</v>
      </c>
      <c r="V41" s="44">
        <v>24</v>
      </c>
      <c r="W41" s="44">
        <v>32</v>
      </c>
      <c r="X41" s="44">
        <v>42</v>
      </c>
      <c r="Y41" s="44">
        <v>23</v>
      </c>
      <c r="Z41" s="44">
        <v>38</v>
      </c>
      <c r="AG41" s="44">
        <v>50</v>
      </c>
      <c r="AH41" s="44">
        <v>51</v>
      </c>
      <c r="AI41" s="44">
        <v>40</v>
      </c>
      <c r="AJ41" s="44">
        <v>35</v>
      </c>
      <c r="AK41" s="44">
        <v>19</v>
      </c>
      <c r="AL41" s="44">
        <v>42</v>
      </c>
      <c r="AM41" s="46">
        <v>21</v>
      </c>
      <c r="AN41" s="54">
        <v>31</v>
      </c>
      <c r="AO41" s="80">
        <v>18</v>
      </c>
    </row>
    <row r="42" spans="1:41" x14ac:dyDescent="0.35">
      <c r="A42" s="65" t="s">
        <v>84</v>
      </c>
      <c r="B42" s="51" t="s">
        <v>72</v>
      </c>
      <c r="C42" s="46">
        <v>0</v>
      </c>
      <c r="D42" s="54">
        <v>0</v>
      </c>
      <c r="E42" s="54">
        <v>1</v>
      </c>
      <c r="F42" s="45">
        <v>0</v>
      </c>
      <c r="G42" s="46">
        <v>0</v>
      </c>
      <c r="H42" s="54">
        <v>1</v>
      </c>
      <c r="I42" s="54">
        <v>1</v>
      </c>
      <c r="J42" s="54">
        <v>2</v>
      </c>
      <c r="K42" s="54">
        <v>4</v>
      </c>
      <c r="L42" s="54">
        <v>2</v>
      </c>
      <c r="M42" s="44">
        <v>0</v>
      </c>
      <c r="N42" s="44">
        <v>0</v>
      </c>
      <c r="O42" s="44">
        <v>1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G42" s="44">
        <v>0</v>
      </c>
      <c r="AH42" s="44">
        <v>0</v>
      </c>
      <c r="AI42" s="44">
        <v>2</v>
      </c>
      <c r="AJ42" s="44">
        <v>1</v>
      </c>
      <c r="AK42" s="44">
        <v>0</v>
      </c>
      <c r="AL42" s="44">
        <v>0</v>
      </c>
      <c r="AM42" s="46">
        <v>0</v>
      </c>
      <c r="AN42" s="54">
        <v>0</v>
      </c>
      <c r="AO42" s="80">
        <v>0</v>
      </c>
    </row>
    <row r="43" spans="1:41" x14ac:dyDescent="0.35">
      <c r="A43" s="65" t="s">
        <v>84</v>
      </c>
      <c r="B43" s="51" t="s">
        <v>73</v>
      </c>
      <c r="C43" s="46">
        <v>0</v>
      </c>
      <c r="D43" s="54">
        <v>0</v>
      </c>
      <c r="E43" s="54">
        <v>0</v>
      </c>
      <c r="F43" s="45">
        <v>0</v>
      </c>
      <c r="G43" s="46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6">
        <v>0</v>
      </c>
      <c r="AN43" s="54">
        <v>0</v>
      </c>
      <c r="AO43" s="80">
        <v>0</v>
      </c>
    </row>
    <row r="44" spans="1:41" x14ac:dyDescent="0.35">
      <c r="A44" s="65" t="s">
        <v>84</v>
      </c>
      <c r="B44" s="51" t="s">
        <v>74</v>
      </c>
      <c r="C44" s="46">
        <v>0</v>
      </c>
      <c r="D44" s="54">
        <v>0</v>
      </c>
      <c r="E44" s="54">
        <v>0</v>
      </c>
      <c r="F44" s="45">
        <v>0</v>
      </c>
      <c r="G44" s="46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6">
        <v>0</v>
      </c>
      <c r="AN44" s="54">
        <v>0</v>
      </c>
      <c r="AO44" s="80">
        <v>0</v>
      </c>
    </row>
    <row r="45" spans="1:41" x14ac:dyDescent="0.35">
      <c r="A45" s="65" t="s">
        <v>84</v>
      </c>
      <c r="B45" s="51" t="s">
        <v>75</v>
      </c>
      <c r="C45" s="46">
        <v>1</v>
      </c>
      <c r="D45" s="54">
        <v>2</v>
      </c>
      <c r="E45" s="54">
        <v>0</v>
      </c>
      <c r="F45" s="45">
        <v>0</v>
      </c>
      <c r="G45" s="46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6">
        <v>0</v>
      </c>
      <c r="AN45" s="54">
        <v>0</v>
      </c>
      <c r="AO45" s="80">
        <v>0</v>
      </c>
    </row>
    <row r="46" spans="1:41" x14ac:dyDescent="0.35">
      <c r="A46" s="65" t="s">
        <v>84</v>
      </c>
      <c r="B46" s="51" t="s">
        <v>76</v>
      </c>
      <c r="C46" s="46">
        <v>0</v>
      </c>
      <c r="D46" s="54">
        <v>0</v>
      </c>
      <c r="E46" s="54">
        <v>0</v>
      </c>
      <c r="F46" s="45">
        <v>0</v>
      </c>
      <c r="G46" s="46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2</v>
      </c>
      <c r="AM46" s="46">
        <v>0</v>
      </c>
      <c r="AN46" s="54">
        <v>0</v>
      </c>
      <c r="AO46" s="80">
        <v>0</v>
      </c>
    </row>
    <row r="47" spans="1:41" x14ac:dyDescent="0.35">
      <c r="A47" s="65" t="s">
        <v>84</v>
      </c>
      <c r="B47" s="51" t="s">
        <v>81</v>
      </c>
      <c r="C47" s="46"/>
      <c r="D47" s="54"/>
      <c r="E47" s="54"/>
      <c r="F47" s="45">
        <v>20</v>
      </c>
      <c r="G47" s="46">
        <v>3</v>
      </c>
      <c r="H47" s="54">
        <v>16</v>
      </c>
      <c r="I47" s="54">
        <v>6</v>
      </c>
      <c r="J47" s="54">
        <v>3</v>
      </c>
      <c r="K47" s="54">
        <v>8</v>
      </c>
      <c r="L47" s="54">
        <v>13</v>
      </c>
      <c r="M47" s="44">
        <v>9</v>
      </c>
      <c r="N47" s="44">
        <v>8</v>
      </c>
      <c r="O47" s="44">
        <v>3</v>
      </c>
      <c r="P47" s="44">
        <v>3</v>
      </c>
      <c r="Q47" s="44">
        <v>3</v>
      </c>
      <c r="R47" s="44">
        <v>3</v>
      </c>
      <c r="S47" s="44">
        <v>3</v>
      </c>
      <c r="T47" s="44">
        <v>5</v>
      </c>
      <c r="U47" s="44">
        <v>3</v>
      </c>
      <c r="V47" s="44">
        <v>3</v>
      </c>
      <c r="W47" s="44">
        <v>3</v>
      </c>
      <c r="X47" s="44">
        <v>7</v>
      </c>
      <c r="Y47" s="44">
        <v>5</v>
      </c>
      <c r="Z47" s="44">
        <v>5</v>
      </c>
      <c r="AG47" s="44">
        <v>11</v>
      </c>
      <c r="AH47" s="44">
        <v>5</v>
      </c>
      <c r="AI47" s="44">
        <v>4</v>
      </c>
      <c r="AJ47" s="44">
        <v>5</v>
      </c>
      <c r="AK47" s="44">
        <v>7</v>
      </c>
      <c r="AL47" s="44">
        <v>3</v>
      </c>
      <c r="AM47" s="46">
        <v>2</v>
      </c>
      <c r="AN47" s="54">
        <v>1</v>
      </c>
      <c r="AO47" s="80">
        <v>4</v>
      </c>
    </row>
    <row r="48" spans="1:41" x14ac:dyDescent="0.35">
      <c r="A48" s="65" t="s">
        <v>84</v>
      </c>
      <c r="B48" s="55" t="s">
        <v>77</v>
      </c>
      <c r="C48" s="56">
        <v>403</v>
      </c>
      <c r="D48" s="57">
        <v>668</v>
      </c>
      <c r="E48" s="57">
        <v>405</v>
      </c>
      <c r="F48" s="58">
        <v>781</v>
      </c>
      <c r="G48" s="56">
        <v>552</v>
      </c>
      <c r="H48" s="57">
        <v>865</v>
      </c>
      <c r="I48" s="57">
        <v>663</v>
      </c>
      <c r="J48" s="57">
        <v>908</v>
      </c>
      <c r="K48" s="57">
        <v>691</v>
      </c>
      <c r="L48" s="57">
        <v>940</v>
      </c>
      <c r="M48" s="59">
        <v>598</v>
      </c>
      <c r="N48" s="59">
        <v>969</v>
      </c>
      <c r="O48" s="59">
        <v>718</v>
      </c>
      <c r="P48" s="60">
        <v>1011</v>
      </c>
      <c r="Q48" s="59">
        <v>657</v>
      </c>
      <c r="R48" s="59">
        <v>935</v>
      </c>
      <c r="S48" s="59">
        <v>581</v>
      </c>
      <c r="T48" s="59">
        <v>968</v>
      </c>
      <c r="U48" s="59">
        <v>862</v>
      </c>
      <c r="V48" s="60">
        <v>1348</v>
      </c>
      <c r="W48" s="60">
        <v>1285</v>
      </c>
      <c r="X48" s="60">
        <v>1898</v>
      </c>
      <c r="Y48" s="60">
        <v>1617</v>
      </c>
      <c r="Z48" s="60">
        <v>2224</v>
      </c>
      <c r="AG48" s="48">
        <v>2115</v>
      </c>
      <c r="AH48" s="48">
        <v>2369</v>
      </c>
      <c r="AI48" s="48">
        <v>1816</v>
      </c>
      <c r="AJ48" s="48">
        <v>1814</v>
      </c>
      <c r="AK48" s="48">
        <v>1063</v>
      </c>
      <c r="AL48" s="48">
        <v>1018</v>
      </c>
      <c r="AM48" s="74">
        <v>697</v>
      </c>
      <c r="AN48" s="54">
        <v>819</v>
      </c>
      <c r="AO48" s="80">
        <v>576</v>
      </c>
    </row>
    <row r="49" spans="2:41" x14ac:dyDescent="0.35">
      <c r="B49" s="40" t="s">
        <v>79</v>
      </c>
      <c r="C49" s="41">
        <f>C48-SUM(C3:C46)</f>
        <v>0</v>
      </c>
      <c r="D49" s="41">
        <f>D48-SUM(D3:D46)</f>
        <v>0</v>
      </c>
      <c r="E49" s="41">
        <f>E48-SUM(E3:E46)</f>
        <v>0</v>
      </c>
      <c r="F49" s="41">
        <f t="shared" ref="F49:Z49" si="1">F48-SUM(F3:F47)</f>
        <v>0</v>
      </c>
      <c r="G49" s="41">
        <f t="shared" si="1"/>
        <v>0</v>
      </c>
      <c r="H49" s="41">
        <f t="shared" si="1"/>
        <v>0</v>
      </c>
      <c r="I49" s="41">
        <f t="shared" si="1"/>
        <v>0</v>
      </c>
      <c r="J49" s="41">
        <f t="shared" si="1"/>
        <v>0</v>
      </c>
      <c r="K49" s="41">
        <f t="shared" si="1"/>
        <v>0</v>
      </c>
      <c r="L49" s="41">
        <f t="shared" si="1"/>
        <v>0</v>
      </c>
      <c r="M49" s="41">
        <f t="shared" si="1"/>
        <v>0</v>
      </c>
      <c r="N49" s="41">
        <f t="shared" si="1"/>
        <v>0</v>
      </c>
      <c r="O49" s="41">
        <f t="shared" si="1"/>
        <v>0</v>
      </c>
      <c r="P49" s="41">
        <f t="shared" si="1"/>
        <v>0</v>
      </c>
      <c r="Q49" s="41">
        <f t="shared" si="1"/>
        <v>0</v>
      </c>
      <c r="R49" s="41">
        <f t="shared" si="1"/>
        <v>0</v>
      </c>
      <c r="S49" s="41">
        <f t="shared" si="1"/>
        <v>0</v>
      </c>
      <c r="T49" s="41">
        <f t="shared" si="1"/>
        <v>0</v>
      </c>
      <c r="U49" s="41">
        <f t="shared" si="1"/>
        <v>0</v>
      </c>
      <c r="V49" s="41">
        <f t="shared" si="1"/>
        <v>0</v>
      </c>
      <c r="W49" s="41">
        <f t="shared" si="1"/>
        <v>0</v>
      </c>
      <c r="X49" s="41">
        <f t="shared" si="1"/>
        <v>0</v>
      </c>
      <c r="Y49" s="41">
        <f t="shared" si="1"/>
        <v>0</v>
      </c>
      <c r="Z49" s="41">
        <f t="shared" si="1"/>
        <v>0</v>
      </c>
      <c r="AG49" s="41">
        <f>AG48-SUM(AG3:AG47)</f>
        <v>0</v>
      </c>
      <c r="AH49" s="41">
        <f>AH48-SUM(AH3:AH47)</f>
        <v>0</v>
      </c>
      <c r="AI49" s="41">
        <f>AI48-SUM(AI3:AI47)</f>
        <v>0</v>
      </c>
      <c r="AJ49" s="41">
        <f t="shared" ref="AJ49:AO49" si="2">AJ48-SUM(AJ3:AJ47)</f>
        <v>0</v>
      </c>
      <c r="AK49" s="41">
        <f t="shared" si="2"/>
        <v>0</v>
      </c>
      <c r="AL49" s="41">
        <f t="shared" si="2"/>
        <v>0</v>
      </c>
      <c r="AM49" s="41">
        <f t="shared" si="2"/>
        <v>0</v>
      </c>
      <c r="AN49" s="41">
        <f t="shared" si="2"/>
        <v>0</v>
      </c>
      <c r="AO49" s="41">
        <f t="shared" si="2"/>
        <v>0</v>
      </c>
    </row>
    <row r="50" spans="2:41" x14ac:dyDescent="0.35">
      <c r="B50" s="43"/>
    </row>
    <row r="51" spans="2:41" ht="37" x14ac:dyDescent="0.35">
      <c r="B51" s="49" t="s">
        <v>85</v>
      </c>
      <c r="C51" s="92" t="s">
        <v>91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2:41" ht="57.5" x14ac:dyDescent="0.35">
      <c r="B52" s="50" t="s">
        <v>34</v>
      </c>
      <c r="C52" s="42">
        <v>36707</v>
      </c>
      <c r="D52" s="42">
        <f>DATE(YEAR(C52),MONTH(C52)+6,DAY(C52))</f>
        <v>36890</v>
      </c>
      <c r="E52" s="42">
        <f t="shared" ref="E52" si="3">DATE(YEAR(D52),MONTH(D52)+6,DAY(D52))</f>
        <v>37072</v>
      </c>
      <c r="F52" s="42">
        <f t="shared" ref="F52" si="4">DATE(YEAR(E52),MONTH(E52)+6,DAY(E52))</f>
        <v>37255</v>
      </c>
      <c r="G52" s="42">
        <f t="shared" ref="G52" si="5">DATE(YEAR(F52),MONTH(F52)+6,DAY(F52))</f>
        <v>37437</v>
      </c>
      <c r="H52" s="42">
        <f t="shared" ref="H52" si="6">DATE(YEAR(G52),MONTH(G52)+6,DAY(G52))</f>
        <v>37620</v>
      </c>
      <c r="I52" s="42">
        <f t="shared" ref="I52" si="7">DATE(YEAR(H52),MONTH(H52)+6,DAY(H52))</f>
        <v>37802</v>
      </c>
      <c r="J52" s="42">
        <f t="shared" ref="J52" si="8">DATE(YEAR(I52),MONTH(I52)+6,DAY(I52))</f>
        <v>37985</v>
      </c>
      <c r="K52" s="42">
        <f t="shared" ref="K52" si="9">DATE(YEAR(J52),MONTH(J52)+6,DAY(J52))</f>
        <v>38168</v>
      </c>
      <c r="L52" s="42">
        <f t="shared" ref="L52" si="10">DATE(YEAR(K52),MONTH(K52)+6,DAY(K52))</f>
        <v>38351</v>
      </c>
      <c r="M52" s="42">
        <f t="shared" ref="M52" si="11">DATE(YEAR(L52),MONTH(L52)+6,DAY(L52))</f>
        <v>38533</v>
      </c>
      <c r="N52" s="42">
        <f t="shared" ref="N52" si="12">DATE(YEAR(M52),MONTH(M52)+6,DAY(M52))</f>
        <v>38716</v>
      </c>
      <c r="O52" s="42">
        <f t="shared" ref="O52" si="13">DATE(YEAR(N52),MONTH(N52)+6,DAY(N52))</f>
        <v>38898</v>
      </c>
      <c r="P52" s="42">
        <f t="shared" ref="P52" si="14">DATE(YEAR(O52),MONTH(O52)+6,DAY(O52))</f>
        <v>39081</v>
      </c>
      <c r="Q52" s="42">
        <f t="shared" ref="Q52" si="15">DATE(YEAR(P52),MONTH(P52)+6,DAY(P52))</f>
        <v>39263</v>
      </c>
      <c r="R52" s="42">
        <f t="shared" ref="R52" si="16">DATE(YEAR(Q52),MONTH(Q52)+6,DAY(Q52))</f>
        <v>39446</v>
      </c>
      <c r="S52" s="42">
        <f t="shared" ref="S52" si="17">DATE(YEAR(R52),MONTH(R52)+6,DAY(R52))</f>
        <v>39629</v>
      </c>
      <c r="T52" s="42">
        <f t="shared" ref="T52" si="18">DATE(YEAR(S52),MONTH(S52)+6,DAY(S52))</f>
        <v>39812</v>
      </c>
      <c r="U52" s="42">
        <f t="shared" ref="U52" si="19">DATE(YEAR(T52),MONTH(T52)+6,DAY(T52))</f>
        <v>39994</v>
      </c>
      <c r="V52" s="42">
        <f t="shared" ref="V52" si="20">DATE(YEAR(U52),MONTH(U52)+6,DAY(U52))</f>
        <v>40177</v>
      </c>
      <c r="W52" s="42">
        <f t="shared" ref="W52" si="21">DATE(YEAR(V52),MONTH(V52)+6,DAY(V52))</f>
        <v>40359</v>
      </c>
      <c r="X52" s="42">
        <f t="shared" ref="X52" si="22">DATE(YEAR(W52),MONTH(W52)+6,DAY(W52))</f>
        <v>40542</v>
      </c>
      <c r="Y52" s="42">
        <f t="shared" ref="Y52" si="23">DATE(YEAR(X52),MONTH(X52)+6,DAY(X52))</f>
        <v>40724</v>
      </c>
      <c r="Z52" s="42">
        <f t="shared" ref="Z52" si="24">DATE(YEAR(Y52),MONTH(Y52)+6,DAY(Y52))</f>
        <v>40907</v>
      </c>
      <c r="AA52" s="42">
        <f t="shared" ref="AA52" si="25">DATE(YEAR(Z52),MONTH(Z52)+6,DAY(Z52))</f>
        <v>41090</v>
      </c>
      <c r="AB52" s="42">
        <f t="shared" ref="AB52" si="26">DATE(YEAR(AA52),MONTH(AA52)+6,DAY(AA52))</f>
        <v>41273</v>
      </c>
      <c r="AC52" s="42">
        <f t="shared" ref="AC52" si="27">DATE(YEAR(AB52),MONTH(AB52)+6,DAY(AB52))</f>
        <v>41455</v>
      </c>
      <c r="AD52" s="42">
        <f t="shared" ref="AD52" si="28">DATE(YEAR(AC52),MONTH(AC52)+6,DAY(AC52))</f>
        <v>41638</v>
      </c>
      <c r="AE52" s="42">
        <f t="shared" ref="AE52" si="29">DATE(YEAR(AD52),MONTH(AD52)+6,DAY(AD52))</f>
        <v>41820</v>
      </c>
      <c r="AF52" s="42">
        <f t="shared" ref="AF52" si="30">DATE(YEAR(AE52),MONTH(AE52)+6,DAY(AE52))</f>
        <v>42003</v>
      </c>
      <c r="AG52" s="42">
        <f t="shared" ref="AG52" si="31">DATE(YEAR(AF52),MONTH(AF52)+6,DAY(AF52))</f>
        <v>42185</v>
      </c>
      <c r="AH52" s="42">
        <f t="shared" ref="AH52" si="32">DATE(YEAR(AG52),MONTH(AG52)+6,DAY(AG52))</f>
        <v>42368</v>
      </c>
      <c r="AI52" s="42">
        <f t="shared" ref="AI52" si="33">DATE(YEAR(AH52),MONTH(AH52)+6,DAY(AH52))</f>
        <v>42551</v>
      </c>
      <c r="AJ52" s="42">
        <f t="shared" ref="AJ52" si="34">DATE(YEAR(AI52),MONTH(AI52)+6,DAY(AI52))</f>
        <v>42734</v>
      </c>
      <c r="AK52" s="42">
        <f t="shared" ref="AK52" si="35">DATE(YEAR(AJ52),MONTH(AJ52)+6,DAY(AJ52))</f>
        <v>42916</v>
      </c>
      <c r="AL52" s="42">
        <f t="shared" ref="AL52" si="36">DATE(YEAR(AK52),MONTH(AK52)+6,DAY(AK52))</f>
        <v>43099</v>
      </c>
      <c r="AM52" s="42">
        <f t="shared" ref="AM52:AO52" si="37">DATE(YEAR(AL52),MONTH(AL52)+6,DAY(AL52))</f>
        <v>43281</v>
      </c>
      <c r="AN52" s="42">
        <f t="shared" si="37"/>
        <v>43464</v>
      </c>
      <c r="AO52" s="42">
        <f t="shared" si="37"/>
        <v>43646</v>
      </c>
    </row>
    <row r="53" spans="2:41" x14ac:dyDescent="0.35">
      <c r="B53" s="66" t="s">
        <v>35</v>
      </c>
      <c r="C53" s="67">
        <v>25</v>
      </c>
      <c r="D53" s="67">
        <v>35</v>
      </c>
      <c r="E53" s="67">
        <v>11</v>
      </c>
      <c r="F53" s="67">
        <v>27</v>
      </c>
      <c r="G53" s="67">
        <v>27</v>
      </c>
      <c r="H53" s="67">
        <v>43</v>
      </c>
      <c r="I53" s="67">
        <v>22</v>
      </c>
      <c r="J53" s="67">
        <v>35</v>
      </c>
      <c r="K53" s="67">
        <v>18</v>
      </c>
      <c r="L53" s="67">
        <v>39</v>
      </c>
      <c r="M53" s="67">
        <v>16</v>
      </c>
      <c r="N53" s="67">
        <v>20</v>
      </c>
      <c r="O53" s="67">
        <v>11</v>
      </c>
      <c r="P53" s="67">
        <v>12</v>
      </c>
      <c r="Q53" s="67">
        <v>7</v>
      </c>
      <c r="R53" s="67">
        <v>12</v>
      </c>
      <c r="S53" s="67">
        <v>4</v>
      </c>
      <c r="T53" s="67">
        <v>9</v>
      </c>
      <c r="U53" s="67">
        <v>6</v>
      </c>
      <c r="V53" s="67">
        <v>22</v>
      </c>
      <c r="W53" s="67">
        <v>7</v>
      </c>
      <c r="X53" s="67">
        <v>26</v>
      </c>
      <c r="Y53" s="67">
        <v>16</v>
      </c>
      <c r="Z53" s="67">
        <v>14</v>
      </c>
      <c r="AG53" s="67">
        <v>6</v>
      </c>
      <c r="AH53" s="67">
        <v>12</v>
      </c>
      <c r="AI53" s="67">
        <v>7</v>
      </c>
      <c r="AJ53" s="67">
        <v>13</v>
      </c>
      <c r="AK53" s="67">
        <v>8</v>
      </c>
      <c r="AL53" s="67">
        <v>9</v>
      </c>
      <c r="AM53" s="75">
        <v>2</v>
      </c>
      <c r="AN53" s="54">
        <v>5</v>
      </c>
      <c r="AO53" s="54">
        <v>1</v>
      </c>
    </row>
    <row r="54" spans="2:41" x14ac:dyDescent="0.35">
      <c r="B54" s="68" t="s">
        <v>36</v>
      </c>
      <c r="C54" s="39">
        <v>6</v>
      </c>
      <c r="D54" s="39">
        <v>14</v>
      </c>
      <c r="E54" s="39">
        <v>8</v>
      </c>
      <c r="F54" s="39">
        <v>9</v>
      </c>
      <c r="G54" s="39">
        <v>9</v>
      </c>
      <c r="H54" s="39">
        <v>3</v>
      </c>
      <c r="I54" s="39">
        <v>7</v>
      </c>
      <c r="J54" s="39">
        <v>9</v>
      </c>
      <c r="K54" s="39">
        <v>7</v>
      </c>
      <c r="L54" s="39">
        <v>13</v>
      </c>
      <c r="M54" s="39">
        <v>8</v>
      </c>
      <c r="N54" s="39">
        <v>6</v>
      </c>
      <c r="O54" s="39">
        <v>4</v>
      </c>
      <c r="P54" s="39">
        <v>10</v>
      </c>
      <c r="Q54" s="39">
        <v>2</v>
      </c>
      <c r="R54" s="39">
        <v>5</v>
      </c>
      <c r="S54" s="39">
        <v>3</v>
      </c>
      <c r="T54" s="39">
        <v>3</v>
      </c>
      <c r="U54" s="39">
        <v>1</v>
      </c>
      <c r="V54" s="39">
        <v>5</v>
      </c>
      <c r="W54" s="39">
        <v>4</v>
      </c>
      <c r="X54" s="39">
        <v>9</v>
      </c>
      <c r="Y54" s="39">
        <v>2</v>
      </c>
      <c r="Z54" s="39">
        <v>9</v>
      </c>
      <c r="AG54" s="39">
        <v>6</v>
      </c>
      <c r="AH54" s="39">
        <v>6</v>
      </c>
      <c r="AI54" s="39">
        <v>6</v>
      </c>
      <c r="AJ54" s="39">
        <v>7</v>
      </c>
      <c r="AK54" s="39">
        <v>4</v>
      </c>
      <c r="AL54" s="39">
        <v>9</v>
      </c>
      <c r="AM54" s="74">
        <v>7</v>
      </c>
      <c r="AN54" s="54">
        <v>6</v>
      </c>
      <c r="AO54" s="54">
        <v>6</v>
      </c>
    </row>
    <row r="55" spans="2:41" x14ac:dyDescent="0.35">
      <c r="B55" s="66" t="s">
        <v>37</v>
      </c>
      <c r="C55" s="67">
        <v>2</v>
      </c>
      <c r="D55" s="67">
        <v>19</v>
      </c>
      <c r="E55" s="67">
        <v>12</v>
      </c>
      <c r="F55" s="67">
        <v>16</v>
      </c>
      <c r="G55" s="67">
        <v>16</v>
      </c>
      <c r="H55" s="67">
        <v>27</v>
      </c>
      <c r="I55" s="67">
        <v>11</v>
      </c>
      <c r="J55" s="67">
        <v>24</v>
      </c>
      <c r="K55" s="67">
        <v>24</v>
      </c>
      <c r="L55" s="67">
        <v>26</v>
      </c>
      <c r="M55" s="67">
        <v>14</v>
      </c>
      <c r="N55" s="67">
        <v>33</v>
      </c>
      <c r="O55" s="67">
        <v>11</v>
      </c>
      <c r="P55" s="67">
        <v>34</v>
      </c>
      <c r="Q55" s="67">
        <v>8</v>
      </c>
      <c r="R55" s="67">
        <v>15</v>
      </c>
      <c r="S55" s="67">
        <v>13</v>
      </c>
      <c r="T55" s="67">
        <v>23</v>
      </c>
      <c r="U55" s="67">
        <v>10</v>
      </c>
      <c r="V55" s="67">
        <v>29</v>
      </c>
      <c r="W55" s="67">
        <v>26</v>
      </c>
      <c r="X55" s="67">
        <v>49</v>
      </c>
      <c r="Y55" s="67">
        <v>31</v>
      </c>
      <c r="Z55" s="67">
        <v>36</v>
      </c>
      <c r="AG55" s="67">
        <v>32</v>
      </c>
      <c r="AH55" s="67">
        <v>54</v>
      </c>
      <c r="AI55" s="67">
        <v>33</v>
      </c>
      <c r="AJ55" s="67">
        <v>35</v>
      </c>
      <c r="AK55" s="67">
        <v>17</v>
      </c>
      <c r="AL55" s="67">
        <v>23</v>
      </c>
      <c r="AM55" s="75">
        <v>12</v>
      </c>
      <c r="AN55" s="54">
        <v>22</v>
      </c>
      <c r="AO55" s="54">
        <v>8</v>
      </c>
    </row>
    <row r="56" spans="2:41" x14ac:dyDescent="0.35">
      <c r="B56" s="68" t="s">
        <v>38</v>
      </c>
      <c r="C56" s="39">
        <v>18</v>
      </c>
      <c r="D56" s="39">
        <v>42</v>
      </c>
      <c r="E56" s="39">
        <v>19</v>
      </c>
      <c r="F56" s="39">
        <v>7</v>
      </c>
      <c r="G56" s="39">
        <v>7</v>
      </c>
      <c r="H56" s="39">
        <v>20</v>
      </c>
      <c r="I56" s="39">
        <v>15</v>
      </c>
      <c r="J56" s="39">
        <v>23</v>
      </c>
      <c r="K56" s="39">
        <v>9</v>
      </c>
      <c r="L56" s="39">
        <v>20</v>
      </c>
      <c r="M56" s="39">
        <v>8</v>
      </c>
      <c r="N56" s="39">
        <v>14</v>
      </c>
      <c r="O56" s="39">
        <v>5</v>
      </c>
      <c r="P56" s="39">
        <v>12</v>
      </c>
      <c r="Q56" s="39">
        <v>7</v>
      </c>
      <c r="R56" s="39">
        <v>10</v>
      </c>
      <c r="S56" s="39">
        <v>7</v>
      </c>
      <c r="T56" s="39">
        <v>21</v>
      </c>
      <c r="U56" s="39">
        <v>11</v>
      </c>
      <c r="V56" s="39">
        <v>25</v>
      </c>
      <c r="W56" s="39">
        <v>7</v>
      </c>
      <c r="X56" s="39">
        <v>26</v>
      </c>
      <c r="Y56" s="39">
        <v>9</v>
      </c>
      <c r="Z56" s="39">
        <v>26</v>
      </c>
      <c r="AG56" s="39">
        <v>8</v>
      </c>
      <c r="AH56" s="39">
        <v>27</v>
      </c>
      <c r="AI56" s="39">
        <v>15</v>
      </c>
      <c r="AJ56" s="39">
        <v>33</v>
      </c>
      <c r="AK56" s="39">
        <v>4</v>
      </c>
      <c r="AL56" s="39">
        <v>15</v>
      </c>
      <c r="AM56" s="74">
        <v>7</v>
      </c>
      <c r="AN56" s="54">
        <v>21</v>
      </c>
      <c r="AO56" s="54">
        <v>2</v>
      </c>
    </row>
    <row r="57" spans="2:41" x14ac:dyDescent="0.35">
      <c r="B57" s="66" t="s">
        <v>39</v>
      </c>
      <c r="C57" s="67">
        <v>26</v>
      </c>
      <c r="D57" s="67">
        <v>34</v>
      </c>
      <c r="E57" s="67">
        <v>18</v>
      </c>
      <c r="F57" s="67">
        <v>29</v>
      </c>
      <c r="G57" s="67">
        <v>29</v>
      </c>
      <c r="H57" s="67">
        <v>38</v>
      </c>
      <c r="I57" s="67">
        <v>19</v>
      </c>
      <c r="J57" s="67">
        <v>40</v>
      </c>
      <c r="K57" s="67">
        <v>24</v>
      </c>
      <c r="L57" s="67">
        <v>26</v>
      </c>
      <c r="M57" s="67">
        <v>13</v>
      </c>
      <c r="N57" s="67">
        <v>37</v>
      </c>
      <c r="O57" s="67">
        <v>17</v>
      </c>
      <c r="P57" s="67">
        <v>27</v>
      </c>
      <c r="Q57" s="67">
        <v>13</v>
      </c>
      <c r="R57" s="67">
        <v>32</v>
      </c>
      <c r="S57" s="67">
        <v>15</v>
      </c>
      <c r="T57" s="67">
        <v>27</v>
      </c>
      <c r="U57" s="67">
        <v>16</v>
      </c>
      <c r="V57" s="67">
        <v>41</v>
      </c>
      <c r="W57" s="67">
        <v>30</v>
      </c>
      <c r="X57" s="67">
        <v>43</v>
      </c>
      <c r="Y57" s="67">
        <v>24</v>
      </c>
      <c r="Z57" s="67">
        <v>45</v>
      </c>
      <c r="AG57" s="67">
        <v>29</v>
      </c>
      <c r="AH57" s="67">
        <v>62</v>
      </c>
      <c r="AI57" s="67">
        <v>31</v>
      </c>
      <c r="AJ57" s="67">
        <v>49</v>
      </c>
      <c r="AK57" s="67">
        <v>21</v>
      </c>
      <c r="AL57" s="67">
        <v>28</v>
      </c>
      <c r="AM57" s="75">
        <v>16</v>
      </c>
      <c r="AN57" s="54">
        <v>23</v>
      </c>
      <c r="AO57" s="54">
        <v>10</v>
      </c>
    </row>
    <row r="58" spans="2:41" x14ac:dyDescent="0.35">
      <c r="B58" s="68" t="s">
        <v>40</v>
      </c>
      <c r="C58" s="39">
        <v>53</v>
      </c>
      <c r="D58" s="39">
        <v>68</v>
      </c>
      <c r="E58" s="39">
        <v>32</v>
      </c>
      <c r="F58" s="39">
        <v>18</v>
      </c>
      <c r="G58" s="39">
        <v>18</v>
      </c>
      <c r="H58" s="39">
        <v>34</v>
      </c>
      <c r="I58" s="39">
        <v>19</v>
      </c>
      <c r="J58" s="39">
        <v>46</v>
      </c>
      <c r="K58" s="39">
        <v>24</v>
      </c>
      <c r="L58" s="39">
        <v>45</v>
      </c>
      <c r="M58" s="39">
        <v>16</v>
      </c>
      <c r="N58" s="39">
        <v>31</v>
      </c>
      <c r="O58" s="39">
        <v>9</v>
      </c>
      <c r="P58" s="39">
        <v>21</v>
      </c>
      <c r="Q58" s="39">
        <v>10</v>
      </c>
      <c r="R58" s="39">
        <v>13</v>
      </c>
      <c r="S58" s="39">
        <v>7</v>
      </c>
      <c r="T58" s="39">
        <v>16</v>
      </c>
      <c r="U58" s="39">
        <v>15</v>
      </c>
      <c r="V58" s="39">
        <v>20</v>
      </c>
      <c r="W58" s="39">
        <v>16</v>
      </c>
      <c r="X58" s="39">
        <v>30</v>
      </c>
      <c r="Y58" s="39">
        <v>18</v>
      </c>
      <c r="Z58" s="39">
        <v>19</v>
      </c>
      <c r="AG58" s="39">
        <v>15</v>
      </c>
      <c r="AH58" s="39">
        <v>23</v>
      </c>
      <c r="AI58" s="39">
        <v>19</v>
      </c>
      <c r="AJ58" s="39">
        <v>17</v>
      </c>
      <c r="AK58" s="39">
        <v>7</v>
      </c>
      <c r="AL58" s="39">
        <v>9</v>
      </c>
      <c r="AM58" s="74">
        <v>4</v>
      </c>
      <c r="AN58" s="54">
        <v>8</v>
      </c>
      <c r="AO58" s="54">
        <v>3</v>
      </c>
    </row>
    <row r="59" spans="2:41" x14ac:dyDescent="0.35">
      <c r="B59" s="66" t="s">
        <v>41</v>
      </c>
      <c r="C59" s="67">
        <v>6</v>
      </c>
      <c r="D59" s="67">
        <v>7</v>
      </c>
      <c r="E59" s="67">
        <v>6</v>
      </c>
      <c r="F59" s="67">
        <v>7</v>
      </c>
      <c r="G59" s="67">
        <v>7</v>
      </c>
      <c r="H59" s="67">
        <v>12</v>
      </c>
      <c r="I59" s="67">
        <v>9</v>
      </c>
      <c r="J59" s="67">
        <v>10</v>
      </c>
      <c r="K59" s="67">
        <v>3</v>
      </c>
      <c r="L59" s="67">
        <v>13</v>
      </c>
      <c r="M59" s="67">
        <v>4</v>
      </c>
      <c r="N59" s="67">
        <v>6</v>
      </c>
      <c r="O59" s="67">
        <v>3</v>
      </c>
      <c r="P59" s="67">
        <v>5</v>
      </c>
      <c r="Q59" s="67">
        <v>1</v>
      </c>
      <c r="R59" s="67">
        <v>4</v>
      </c>
      <c r="S59" s="67">
        <v>2</v>
      </c>
      <c r="T59" s="67">
        <v>6</v>
      </c>
      <c r="U59" s="67">
        <v>2</v>
      </c>
      <c r="V59" s="67">
        <v>3</v>
      </c>
      <c r="W59" s="67">
        <v>6</v>
      </c>
      <c r="X59" s="67">
        <v>7</v>
      </c>
      <c r="Y59" s="67">
        <v>2</v>
      </c>
      <c r="Z59" s="67">
        <v>10</v>
      </c>
      <c r="AG59" s="67">
        <v>6</v>
      </c>
      <c r="AH59" s="67">
        <v>1</v>
      </c>
      <c r="AI59" s="67">
        <v>1</v>
      </c>
      <c r="AJ59" s="67">
        <v>1</v>
      </c>
      <c r="AK59" s="67">
        <v>1</v>
      </c>
      <c r="AL59" s="67">
        <v>4</v>
      </c>
      <c r="AM59" s="75">
        <v>0</v>
      </c>
      <c r="AN59" s="54">
        <v>5</v>
      </c>
      <c r="AO59" s="54">
        <v>3</v>
      </c>
    </row>
    <row r="60" spans="2:41" x14ac:dyDescent="0.35">
      <c r="B60" s="68" t="s">
        <v>80</v>
      </c>
      <c r="C60" s="67"/>
      <c r="D60" s="67"/>
      <c r="E60" s="67"/>
      <c r="F60" s="67">
        <v>29</v>
      </c>
      <c r="G60" s="39">
        <v>29</v>
      </c>
      <c r="H60" s="39">
        <v>35</v>
      </c>
      <c r="I60" s="39">
        <v>36</v>
      </c>
      <c r="J60" s="39">
        <v>34</v>
      </c>
      <c r="K60" s="39">
        <v>24</v>
      </c>
      <c r="L60" s="39">
        <v>37</v>
      </c>
      <c r="M60" s="39">
        <v>9</v>
      </c>
      <c r="N60" s="39">
        <v>26</v>
      </c>
      <c r="O60" s="39">
        <v>6</v>
      </c>
      <c r="P60" s="39">
        <v>17</v>
      </c>
      <c r="Q60" s="39">
        <v>9</v>
      </c>
      <c r="R60" s="39">
        <v>16</v>
      </c>
      <c r="S60" s="39">
        <v>9</v>
      </c>
      <c r="T60" s="39">
        <v>17</v>
      </c>
      <c r="U60" s="39">
        <v>9</v>
      </c>
      <c r="V60" s="39">
        <v>19</v>
      </c>
      <c r="W60" s="39">
        <v>16</v>
      </c>
      <c r="X60" s="39">
        <v>25</v>
      </c>
      <c r="Y60" s="39">
        <v>16</v>
      </c>
      <c r="Z60" s="39">
        <v>31</v>
      </c>
      <c r="AG60" s="39">
        <v>17</v>
      </c>
      <c r="AH60" s="39">
        <v>34</v>
      </c>
      <c r="AI60" s="39">
        <v>17</v>
      </c>
      <c r="AJ60" s="39">
        <v>20</v>
      </c>
      <c r="AK60" s="39">
        <v>18</v>
      </c>
      <c r="AL60" s="39">
        <v>22</v>
      </c>
      <c r="AM60" s="74">
        <v>6</v>
      </c>
      <c r="AN60" s="54">
        <v>17</v>
      </c>
      <c r="AO60" s="54">
        <v>3</v>
      </c>
    </row>
    <row r="61" spans="2:41" x14ac:dyDescent="0.35">
      <c r="B61" s="68" t="s">
        <v>42</v>
      </c>
      <c r="C61" s="39">
        <v>46</v>
      </c>
      <c r="D61" s="39">
        <v>89</v>
      </c>
      <c r="E61" s="39">
        <v>46</v>
      </c>
      <c r="F61" s="67">
        <v>66</v>
      </c>
      <c r="G61" s="67">
        <v>66</v>
      </c>
      <c r="H61" s="67">
        <v>138</v>
      </c>
      <c r="I61" s="67">
        <v>52</v>
      </c>
      <c r="J61" s="67">
        <v>104</v>
      </c>
      <c r="K61" s="67">
        <v>55</v>
      </c>
      <c r="L61" s="67">
        <v>99</v>
      </c>
      <c r="M61" s="67">
        <v>42</v>
      </c>
      <c r="N61" s="67">
        <v>71</v>
      </c>
      <c r="O61" s="67">
        <v>24</v>
      </c>
      <c r="P61" s="67">
        <v>46</v>
      </c>
      <c r="Q61" s="67">
        <v>13</v>
      </c>
      <c r="R61" s="67">
        <v>64</v>
      </c>
      <c r="S61" s="67">
        <v>24</v>
      </c>
      <c r="T61" s="67">
        <v>47</v>
      </c>
      <c r="U61" s="67">
        <v>25</v>
      </c>
      <c r="V61" s="67">
        <v>55</v>
      </c>
      <c r="W61" s="67">
        <v>35</v>
      </c>
      <c r="X61" s="67">
        <v>49</v>
      </c>
      <c r="Y61" s="67">
        <v>22</v>
      </c>
      <c r="Z61" s="67">
        <v>46</v>
      </c>
      <c r="AG61" s="67">
        <v>25</v>
      </c>
      <c r="AH61" s="67">
        <v>56</v>
      </c>
      <c r="AI61" s="67">
        <v>23</v>
      </c>
      <c r="AJ61" s="67">
        <v>35</v>
      </c>
      <c r="AK61" s="67">
        <v>14</v>
      </c>
      <c r="AL61" s="67">
        <v>13</v>
      </c>
      <c r="AM61" s="75">
        <v>7</v>
      </c>
      <c r="AN61" s="54">
        <v>13</v>
      </c>
      <c r="AO61" s="54">
        <v>10</v>
      </c>
    </row>
    <row r="62" spans="2:41" x14ac:dyDescent="0.35">
      <c r="B62" s="66" t="s">
        <v>43</v>
      </c>
      <c r="C62" s="67">
        <v>172</v>
      </c>
      <c r="D62" s="67">
        <v>307</v>
      </c>
      <c r="E62" s="67">
        <v>148</v>
      </c>
      <c r="F62" s="39">
        <v>199</v>
      </c>
      <c r="G62" s="39">
        <v>199</v>
      </c>
      <c r="H62" s="39">
        <v>394</v>
      </c>
      <c r="I62" s="39">
        <v>217</v>
      </c>
      <c r="J62" s="39">
        <v>326</v>
      </c>
      <c r="K62" s="39">
        <v>153</v>
      </c>
      <c r="L62" s="39">
        <v>215</v>
      </c>
      <c r="M62" s="39">
        <v>67</v>
      </c>
      <c r="N62" s="39">
        <v>140</v>
      </c>
      <c r="O62" s="39">
        <v>49</v>
      </c>
      <c r="P62" s="39">
        <v>132</v>
      </c>
      <c r="Q62" s="39">
        <v>35</v>
      </c>
      <c r="R62" s="39">
        <v>91</v>
      </c>
      <c r="S62" s="39">
        <v>29</v>
      </c>
      <c r="T62" s="39">
        <v>83</v>
      </c>
      <c r="U62" s="39">
        <v>60</v>
      </c>
      <c r="V62" s="39">
        <v>153</v>
      </c>
      <c r="W62" s="39">
        <v>76</v>
      </c>
      <c r="X62" s="39">
        <v>126</v>
      </c>
      <c r="Y62" s="39">
        <v>35</v>
      </c>
      <c r="Z62" s="39">
        <v>105</v>
      </c>
      <c r="AG62" s="39">
        <v>23</v>
      </c>
      <c r="AH62" s="39">
        <v>91</v>
      </c>
      <c r="AI62" s="39">
        <v>26</v>
      </c>
      <c r="AJ62" s="39">
        <v>55</v>
      </c>
      <c r="AK62" s="39">
        <v>16</v>
      </c>
      <c r="AL62" s="39">
        <v>52</v>
      </c>
      <c r="AM62" s="74">
        <v>10</v>
      </c>
      <c r="AN62" s="54">
        <v>52</v>
      </c>
      <c r="AO62" s="54">
        <v>17</v>
      </c>
    </row>
    <row r="63" spans="2:41" x14ac:dyDescent="0.35">
      <c r="B63" s="68" t="s">
        <v>44</v>
      </c>
      <c r="C63" s="39">
        <v>154</v>
      </c>
      <c r="D63" s="39">
        <v>314</v>
      </c>
      <c r="E63" s="39">
        <v>146</v>
      </c>
      <c r="F63" s="67">
        <v>209</v>
      </c>
      <c r="G63" s="67">
        <v>209</v>
      </c>
      <c r="H63" s="67">
        <v>429</v>
      </c>
      <c r="I63" s="67">
        <v>242</v>
      </c>
      <c r="J63" s="67">
        <v>352</v>
      </c>
      <c r="K63" s="67">
        <v>197</v>
      </c>
      <c r="L63" s="67">
        <v>262</v>
      </c>
      <c r="M63" s="67">
        <v>79</v>
      </c>
      <c r="N63" s="67">
        <v>141</v>
      </c>
      <c r="O63" s="67">
        <v>62</v>
      </c>
      <c r="P63" s="67">
        <v>151</v>
      </c>
      <c r="Q63" s="67">
        <v>39</v>
      </c>
      <c r="R63" s="67">
        <v>144</v>
      </c>
      <c r="S63" s="67">
        <v>56</v>
      </c>
      <c r="T63" s="67">
        <v>152</v>
      </c>
      <c r="U63" s="67">
        <v>53</v>
      </c>
      <c r="V63" s="67">
        <v>186</v>
      </c>
      <c r="W63" s="67">
        <v>74</v>
      </c>
      <c r="X63" s="67">
        <v>239</v>
      </c>
      <c r="Y63" s="67">
        <v>78</v>
      </c>
      <c r="Z63" s="67">
        <v>197</v>
      </c>
      <c r="AG63" s="67">
        <v>31</v>
      </c>
      <c r="AH63" s="67">
        <v>78</v>
      </c>
      <c r="AI63" s="67">
        <v>17</v>
      </c>
      <c r="AJ63" s="67">
        <v>53</v>
      </c>
      <c r="AK63" s="67">
        <v>12</v>
      </c>
      <c r="AL63" s="67">
        <v>42</v>
      </c>
      <c r="AM63" s="75">
        <v>8</v>
      </c>
      <c r="AN63" s="54">
        <v>34</v>
      </c>
      <c r="AO63" s="54">
        <v>6</v>
      </c>
    </row>
    <row r="64" spans="2:41" x14ac:dyDescent="0.35">
      <c r="B64" s="66" t="s">
        <v>45</v>
      </c>
      <c r="C64" s="67">
        <v>23</v>
      </c>
      <c r="D64" s="67">
        <v>95</v>
      </c>
      <c r="E64" s="67">
        <v>25</v>
      </c>
      <c r="F64" s="39">
        <v>50</v>
      </c>
      <c r="G64" s="39">
        <v>50</v>
      </c>
      <c r="H64" s="39">
        <v>125</v>
      </c>
      <c r="I64" s="39">
        <v>67</v>
      </c>
      <c r="J64" s="39">
        <v>126</v>
      </c>
      <c r="K64" s="39">
        <v>49</v>
      </c>
      <c r="L64" s="39">
        <v>99</v>
      </c>
      <c r="M64" s="39">
        <v>27</v>
      </c>
      <c r="N64" s="39">
        <v>79</v>
      </c>
      <c r="O64" s="39">
        <v>20</v>
      </c>
      <c r="P64" s="39">
        <v>81</v>
      </c>
      <c r="Q64" s="39">
        <v>17</v>
      </c>
      <c r="R64" s="39">
        <v>59</v>
      </c>
      <c r="S64" s="39">
        <v>10</v>
      </c>
      <c r="T64" s="39">
        <v>76</v>
      </c>
      <c r="U64" s="39">
        <v>31</v>
      </c>
      <c r="V64" s="39">
        <v>86</v>
      </c>
      <c r="W64" s="39">
        <v>35</v>
      </c>
      <c r="X64" s="39">
        <v>76</v>
      </c>
      <c r="Y64" s="39">
        <v>25</v>
      </c>
      <c r="Z64" s="39">
        <v>77</v>
      </c>
      <c r="AG64" s="39">
        <v>17</v>
      </c>
      <c r="AH64" s="39">
        <v>52</v>
      </c>
      <c r="AI64" s="39">
        <v>15</v>
      </c>
      <c r="AJ64" s="39">
        <v>44</v>
      </c>
      <c r="AK64" s="39">
        <v>3</v>
      </c>
      <c r="AL64" s="39">
        <v>30</v>
      </c>
      <c r="AM64" s="74">
        <v>6</v>
      </c>
      <c r="AN64" s="54">
        <v>43</v>
      </c>
      <c r="AO64" s="54">
        <v>9</v>
      </c>
    </row>
    <row r="65" spans="2:41" x14ac:dyDescent="0.35">
      <c r="B65" s="68" t="s">
        <v>46</v>
      </c>
      <c r="C65" s="39">
        <v>12</v>
      </c>
      <c r="D65" s="39">
        <v>46</v>
      </c>
      <c r="E65" s="39">
        <v>20</v>
      </c>
      <c r="F65" s="67">
        <v>22</v>
      </c>
      <c r="G65" s="67">
        <v>22</v>
      </c>
      <c r="H65" s="67">
        <v>58</v>
      </c>
      <c r="I65" s="67">
        <v>26</v>
      </c>
      <c r="J65" s="67">
        <v>49</v>
      </c>
      <c r="K65" s="67">
        <v>12</v>
      </c>
      <c r="L65" s="67">
        <v>58</v>
      </c>
      <c r="M65" s="67">
        <v>23</v>
      </c>
      <c r="N65" s="67">
        <v>45</v>
      </c>
      <c r="O65" s="67">
        <v>11</v>
      </c>
      <c r="P65" s="67">
        <v>57</v>
      </c>
      <c r="Q65" s="67">
        <v>7</v>
      </c>
      <c r="R65" s="67">
        <v>42</v>
      </c>
      <c r="S65" s="67">
        <v>13</v>
      </c>
      <c r="T65" s="67">
        <v>61</v>
      </c>
      <c r="U65" s="67">
        <v>24</v>
      </c>
      <c r="V65" s="67">
        <v>80</v>
      </c>
      <c r="W65" s="67">
        <v>42</v>
      </c>
      <c r="X65" s="67">
        <v>94</v>
      </c>
      <c r="Y65" s="67">
        <v>42</v>
      </c>
      <c r="Z65" s="67">
        <v>100</v>
      </c>
      <c r="AG65" s="67">
        <v>18</v>
      </c>
      <c r="AH65" s="67">
        <v>40</v>
      </c>
      <c r="AI65" s="67">
        <v>15</v>
      </c>
      <c r="AJ65" s="67">
        <v>36</v>
      </c>
      <c r="AK65" s="67">
        <v>6</v>
      </c>
      <c r="AL65" s="67">
        <v>35</v>
      </c>
      <c r="AM65" s="75">
        <v>9</v>
      </c>
      <c r="AN65" s="54">
        <v>29</v>
      </c>
      <c r="AO65" s="54">
        <v>6</v>
      </c>
    </row>
    <row r="66" spans="2:41" x14ac:dyDescent="0.35">
      <c r="B66" s="66" t="s">
        <v>47</v>
      </c>
      <c r="C66" s="67">
        <v>23</v>
      </c>
      <c r="D66" s="67">
        <v>33</v>
      </c>
      <c r="E66" s="67">
        <v>15</v>
      </c>
      <c r="F66" s="39">
        <v>19</v>
      </c>
      <c r="G66" s="39">
        <v>19</v>
      </c>
      <c r="H66" s="39">
        <v>59</v>
      </c>
      <c r="I66" s="39">
        <v>34</v>
      </c>
      <c r="J66" s="39">
        <v>39</v>
      </c>
      <c r="K66" s="39">
        <v>28</v>
      </c>
      <c r="L66" s="39">
        <v>43</v>
      </c>
      <c r="M66" s="39">
        <v>11</v>
      </c>
      <c r="N66" s="39">
        <v>25</v>
      </c>
      <c r="O66" s="39">
        <v>15</v>
      </c>
      <c r="P66" s="39">
        <v>19</v>
      </c>
      <c r="Q66" s="39">
        <v>8</v>
      </c>
      <c r="R66" s="39">
        <v>12</v>
      </c>
      <c r="S66" s="39">
        <v>5</v>
      </c>
      <c r="T66" s="39">
        <v>28</v>
      </c>
      <c r="U66" s="39">
        <v>14</v>
      </c>
      <c r="V66" s="39">
        <v>8</v>
      </c>
      <c r="W66" s="39">
        <v>11</v>
      </c>
      <c r="X66" s="39">
        <v>20</v>
      </c>
      <c r="Y66" s="39">
        <v>8</v>
      </c>
      <c r="Z66" s="39">
        <v>22</v>
      </c>
      <c r="AG66" s="39">
        <v>9</v>
      </c>
      <c r="AH66" s="39">
        <v>7</v>
      </c>
      <c r="AI66" s="39">
        <v>2</v>
      </c>
      <c r="AJ66" s="39">
        <v>9</v>
      </c>
      <c r="AK66" s="39">
        <v>3</v>
      </c>
      <c r="AL66" s="39">
        <v>2</v>
      </c>
      <c r="AM66" s="74">
        <v>1</v>
      </c>
      <c r="AN66" s="54">
        <v>2</v>
      </c>
      <c r="AO66" s="54">
        <v>3</v>
      </c>
    </row>
    <row r="67" spans="2:41" x14ac:dyDescent="0.35">
      <c r="B67" s="68" t="s">
        <v>48</v>
      </c>
      <c r="C67" s="39">
        <v>8</v>
      </c>
      <c r="D67" s="39">
        <v>6</v>
      </c>
      <c r="E67" s="39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5</v>
      </c>
      <c r="AG67" s="67">
        <v>0</v>
      </c>
      <c r="AH67" s="67">
        <v>1</v>
      </c>
      <c r="AI67" s="67">
        <v>1</v>
      </c>
      <c r="AJ67" s="67">
        <v>3</v>
      </c>
      <c r="AK67" s="67">
        <v>0</v>
      </c>
      <c r="AL67" s="67">
        <v>2</v>
      </c>
      <c r="AM67" s="75">
        <v>0</v>
      </c>
      <c r="AN67" s="54">
        <v>1</v>
      </c>
      <c r="AO67" s="54">
        <v>0</v>
      </c>
    </row>
    <row r="68" spans="2:41" x14ac:dyDescent="0.35">
      <c r="B68" s="66" t="s">
        <v>49</v>
      </c>
      <c r="C68" s="67">
        <v>11</v>
      </c>
      <c r="D68" s="67">
        <v>33</v>
      </c>
      <c r="E68" s="67">
        <v>18</v>
      </c>
      <c r="F68" s="39">
        <v>28</v>
      </c>
      <c r="G68" s="39">
        <v>28</v>
      </c>
      <c r="H68" s="39">
        <v>40</v>
      </c>
      <c r="I68" s="39">
        <v>27</v>
      </c>
      <c r="J68" s="39">
        <v>51</v>
      </c>
      <c r="K68" s="39">
        <v>21</v>
      </c>
      <c r="L68" s="39">
        <v>32</v>
      </c>
      <c r="M68" s="39">
        <v>14</v>
      </c>
      <c r="N68" s="39">
        <v>26</v>
      </c>
      <c r="O68" s="39">
        <v>9</v>
      </c>
      <c r="P68" s="39">
        <v>20</v>
      </c>
      <c r="Q68" s="39">
        <v>6</v>
      </c>
      <c r="R68" s="39">
        <v>15</v>
      </c>
      <c r="S68" s="39">
        <v>4</v>
      </c>
      <c r="T68" s="39">
        <v>15</v>
      </c>
      <c r="U68" s="39">
        <v>11</v>
      </c>
      <c r="V68" s="39">
        <v>26</v>
      </c>
      <c r="W68" s="39">
        <v>13</v>
      </c>
      <c r="X68" s="39">
        <v>35</v>
      </c>
      <c r="Y68" s="39">
        <v>27</v>
      </c>
      <c r="Z68" s="39">
        <v>39</v>
      </c>
      <c r="AG68" s="39">
        <v>15</v>
      </c>
      <c r="AH68" s="39">
        <v>23</v>
      </c>
      <c r="AI68" s="39">
        <v>11</v>
      </c>
      <c r="AJ68" s="39">
        <v>23</v>
      </c>
      <c r="AK68" s="39">
        <v>8</v>
      </c>
      <c r="AL68" s="39">
        <v>16</v>
      </c>
      <c r="AM68" s="74">
        <v>4</v>
      </c>
      <c r="AN68" s="54">
        <v>10</v>
      </c>
      <c r="AO68" s="54">
        <v>3</v>
      </c>
    </row>
    <row r="69" spans="2:41" x14ac:dyDescent="0.35">
      <c r="B69" s="68" t="s">
        <v>50</v>
      </c>
      <c r="C69" s="39">
        <v>0</v>
      </c>
      <c r="D69" s="39">
        <v>0</v>
      </c>
      <c r="E69" s="39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1</v>
      </c>
      <c r="Q69" s="67">
        <v>0</v>
      </c>
      <c r="R69" s="67">
        <v>1</v>
      </c>
      <c r="S69" s="67">
        <v>1</v>
      </c>
      <c r="T69" s="67">
        <v>0</v>
      </c>
      <c r="U69" s="67">
        <v>2</v>
      </c>
      <c r="V69" s="67">
        <v>4</v>
      </c>
      <c r="W69" s="67">
        <v>1</v>
      </c>
      <c r="X69" s="67">
        <v>3</v>
      </c>
      <c r="Y69" s="67">
        <v>0</v>
      </c>
      <c r="Z69" s="67">
        <v>1</v>
      </c>
      <c r="AG69" s="67">
        <v>0</v>
      </c>
      <c r="AH69" s="67">
        <v>3</v>
      </c>
      <c r="AI69" s="67">
        <v>1</v>
      </c>
      <c r="AJ69" s="67">
        <v>2</v>
      </c>
      <c r="AK69" s="67">
        <v>1</v>
      </c>
      <c r="AL69" s="67">
        <v>0</v>
      </c>
      <c r="AM69" s="75">
        <v>0</v>
      </c>
      <c r="AN69" s="54">
        <v>1</v>
      </c>
      <c r="AO69" s="54">
        <v>0</v>
      </c>
    </row>
    <row r="70" spans="2:41" x14ac:dyDescent="0.35">
      <c r="B70" s="66" t="s">
        <v>51</v>
      </c>
      <c r="C70" s="67">
        <v>28</v>
      </c>
      <c r="D70" s="67">
        <v>34</v>
      </c>
      <c r="E70" s="67">
        <v>22</v>
      </c>
      <c r="F70" s="39">
        <v>19</v>
      </c>
      <c r="G70" s="39">
        <v>19</v>
      </c>
      <c r="H70" s="39">
        <v>27</v>
      </c>
      <c r="I70" s="39">
        <v>32</v>
      </c>
      <c r="J70" s="39">
        <v>32</v>
      </c>
      <c r="K70" s="39">
        <v>19</v>
      </c>
      <c r="L70" s="39">
        <v>32</v>
      </c>
      <c r="M70" s="39">
        <v>11</v>
      </c>
      <c r="N70" s="39">
        <v>15</v>
      </c>
      <c r="O70" s="39">
        <v>7</v>
      </c>
      <c r="P70" s="39">
        <v>17</v>
      </c>
      <c r="Q70" s="39">
        <v>10</v>
      </c>
      <c r="R70" s="39">
        <v>15</v>
      </c>
      <c r="S70" s="39">
        <v>3</v>
      </c>
      <c r="T70" s="39">
        <v>21</v>
      </c>
      <c r="U70" s="39">
        <v>15</v>
      </c>
      <c r="V70" s="39">
        <v>28</v>
      </c>
      <c r="W70" s="39">
        <v>18</v>
      </c>
      <c r="X70" s="39">
        <v>47</v>
      </c>
      <c r="Y70" s="39">
        <v>30</v>
      </c>
      <c r="Z70" s="39">
        <v>66</v>
      </c>
      <c r="AG70" s="39">
        <v>76</v>
      </c>
      <c r="AH70" s="39">
        <v>130</v>
      </c>
      <c r="AI70" s="39">
        <v>55</v>
      </c>
      <c r="AJ70" s="39">
        <v>86</v>
      </c>
      <c r="AK70" s="39">
        <v>28</v>
      </c>
      <c r="AL70" s="39">
        <v>54</v>
      </c>
      <c r="AM70" s="74">
        <v>15</v>
      </c>
      <c r="AN70" s="54">
        <v>39</v>
      </c>
      <c r="AO70" s="54">
        <v>12</v>
      </c>
    </row>
    <row r="71" spans="2:41" x14ac:dyDescent="0.35">
      <c r="B71" s="68" t="s">
        <v>52</v>
      </c>
      <c r="C71" s="39">
        <v>144</v>
      </c>
      <c r="D71" s="39">
        <v>238</v>
      </c>
      <c r="E71" s="39">
        <v>139</v>
      </c>
      <c r="F71" s="67">
        <v>154</v>
      </c>
      <c r="G71" s="67">
        <v>154</v>
      </c>
      <c r="H71" s="67">
        <v>278</v>
      </c>
      <c r="I71" s="67">
        <v>190</v>
      </c>
      <c r="J71" s="67">
        <v>215</v>
      </c>
      <c r="K71" s="67">
        <v>128</v>
      </c>
      <c r="L71" s="67">
        <v>162</v>
      </c>
      <c r="M71" s="67">
        <v>78</v>
      </c>
      <c r="N71" s="67">
        <v>83</v>
      </c>
      <c r="O71" s="67">
        <v>42</v>
      </c>
      <c r="P71" s="67">
        <v>79</v>
      </c>
      <c r="Q71" s="67">
        <v>43</v>
      </c>
      <c r="R71" s="67">
        <v>83</v>
      </c>
      <c r="S71" s="67">
        <v>32</v>
      </c>
      <c r="T71" s="67">
        <v>73</v>
      </c>
      <c r="U71" s="67">
        <v>67</v>
      </c>
      <c r="V71" s="67">
        <v>69</v>
      </c>
      <c r="W71" s="67">
        <v>120</v>
      </c>
      <c r="X71" s="67">
        <v>86</v>
      </c>
      <c r="Y71" s="67">
        <v>237</v>
      </c>
      <c r="Z71" s="67">
        <v>116</v>
      </c>
      <c r="AG71" s="67">
        <v>188</v>
      </c>
      <c r="AH71" s="67">
        <v>73</v>
      </c>
      <c r="AI71" s="67">
        <v>139</v>
      </c>
      <c r="AJ71" s="67">
        <v>71</v>
      </c>
      <c r="AK71" s="67">
        <v>70</v>
      </c>
      <c r="AL71" s="67">
        <v>33</v>
      </c>
      <c r="AM71" s="75">
        <v>52</v>
      </c>
      <c r="AN71" s="54">
        <v>22</v>
      </c>
      <c r="AO71" s="54">
        <v>30</v>
      </c>
    </row>
    <row r="72" spans="2:41" x14ac:dyDescent="0.35">
      <c r="B72" s="66" t="s">
        <v>53</v>
      </c>
      <c r="C72" s="67">
        <v>54</v>
      </c>
      <c r="D72" s="67">
        <v>89</v>
      </c>
      <c r="E72" s="67">
        <v>38</v>
      </c>
      <c r="F72" s="39">
        <v>60</v>
      </c>
      <c r="G72" s="39">
        <v>60</v>
      </c>
      <c r="H72" s="39">
        <v>96</v>
      </c>
      <c r="I72" s="39">
        <v>68</v>
      </c>
      <c r="J72" s="39">
        <v>91</v>
      </c>
      <c r="K72" s="39">
        <v>38</v>
      </c>
      <c r="L72" s="39">
        <v>66</v>
      </c>
      <c r="M72" s="39">
        <v>19</v>
      </c>
      <c r="N72" s="39">
        <v>43</v>
      </c>
      <c r="O72" s="39">
        <v>18</v>
      </c>
      <c r="P72" s="39">
        <v>45</v>
      </c>
      <c r="Q72" s="39">
        <v>17</v>
      </c>
      <c r="R72" s="39">
        <v>39</v>
      </c>
      <c r="S72" s="39">
        <v>15</v>
      </c>
      <c r="T72" s="39">
        <v>34</v>
      </c>
      <c r="U72" s="39">
        <v>9</v>
      </c>
      <c r="V72" s="39">
        <v>54</v>
      </c>
      <c r="W72" s="39">
        <v>17</v>
      </c>
      <c r="X72" s="39">
        <v>56</v>
      </c>
      <c r="Y72" s="39">
        <v>34</v>
      </c>
      <c r="Z72" s="39">
        <v>69</v>
      </c>
      <c r="AG72" s="39">
        <v>42</v>
      </c>
      <c r="AH72" s="39">
        <v>86</v>
      </c>
      <c r="AI72" s="39">
        <v>32</v>
      </c>
      <c r="AJ72" s="39">
        <v>61</v>
      </c>
      <c r="AK72" s="39">
        <v>23</v>
      </c>
      <c r="AL72" s="39">
        <v>40</v>
      </c>
      <c r="AM72" s="74">
        <v>11</v>
      </c>
      <c r="AN72" s="54">
        <v>26</v>
      </c>
      <c r="AO72" s="54">
        <v>10</v>
      </c>
    </row>
    <row r="73" spans="2:41" x14ac:dyDescent="0.35">
      <c r="B73" s="68" t="s">
        <v>54</v>
      </c>
      <c r="C73" s="39">
        <v>52</v>
      </c>
      <c r="D73" s="39">
        <v>132</v>
      </c>
      <c r="E73" s="39">
        <v>50</v>
      </c>
      <c r="F73" s="67">
        <v>34</v>
      </c>
      <c r="G73" s="67">
        <v>34</v>
      </c>
      <c r="H73" s="67">
        <v>104</v>
      </c>
      <c r="I73" s="67">
        <v>46</v>
      </c>
      <c r="J73" s="67">
        <v>101</v>
      </c>
      <c r="K73" s="67">
        <v>51</v>
      </c>
      <c r="L73" s="67">
        <v>91</v>
      </c>
      <c r="M73" s="67">
        <v>24</v>
      </c>
      <c r="N73" s="67">
        <v>62</v>
      </c>
      <c r="O73" s="67">
        <v>16</v>
      </c>
      <c r="P73" s="67">
        <v>85</v>
      </c>
      <c r="Q73" s="67">
        <v>18</v>
      </c>
      <c r="R73" s="67">
        <v>77</v>
      </c>
      <c r="S73" s="67">
        <v>16</v>
      </c>
      <c r="T73" s="67">
        <v>139</v>
      </c>
      <c r="U73" s="67">
        <v>47</v>
      </c>
      <c r="V73" s="67">
        <v>175</v>
      </c>
      <c r="W73" s="67">
        <v>83</v>
      </c>
      <c r="X73" s="67">
        <v>248</v>
      </c>
      <c r="Y73" s="67">
        <v>106</v>
      </c>
      <c r="Z73" s="67">
        <v>224</v>
      </c>
      <c r="AG73" s="67">
        <v>96</v>
      </c>
      <c r="AH73" s="67">
        <v>238</v>
      </c>
      <c r="AI73" s="67">
        <v>57</v>
      </c>
      <c r="AJ73" s="67">
        <v>166</v>
      </c>
      <c r="AK73" s="67">
        <v>47</v>
      </c>
      <c r="AL73" s="67">
        <v>120</v>
      </c>
      <c r="AM73" s="75">
        <v>35</v>
      </c>
      <c r="AN73" s="54">
        <v>110</v>
      </c>
      <c r="AO73" s="54">
        <v>37</v>
      </c>
    </row>
    <row r="74" spans="2:41" x14ac:dyDescent="0.35">
      <c r="B74" s="66" t="s">
        <v>55</v>
      </c>
      <c r="C74" s="67">
        <v>178</v>
      </c>
      <c r="D74" s="67">
        <v>424</v>
      </c>
      <c r="E74" s="67">
        <v>180</v>
      </c>
      <c r="F74" s="39">
        <v>220</v>
      </c>
      <c r="G74" s="39">
        <v>220</v>
      </c>
      <c r="H74" s="39">
        <v>406</v>
      </c>
      <c r="I74" s="39">
        <v>182</v>
      </c>
      <c r="J74" s="39">
        <v>322</v>
      </c>
      <c r="K74" s="39">
        <v>146</v>
      </c>
      <c r="L74" s="39">
        <v>301</v>
      </c>
      <c r="M74" s="39">
        <v>99</v>
      </c>
      <c r="N74" s="39">
        <v>207</v>
      </c>
      <c r="O74" s="39">
        <v>70</v>
      </c>
      <c r="P74" s="39">
        <v>196</v>
      </c>
      <c r="Q74" s="39">
        <v>65</v>
      </c>
      <c r="R74" s="39">
        <v>156</v>
      </c>
      <c r="S74" s="39">
        <v>53</v>
      </c>
      <c r="T74" s="39">
        <v>208</v>
      </c>
      <c r="U74" s="39">
        <v>70</v>
      </c>
      <c r="V74" s="39">
        <v>218</v>
      </c>
      <c r="W74" s="39">
        <v>115</v>
      </c>
      <c r="X74" s="39">
        <v>257</v>
      </c>
      <c r="Y74" s="39">
        <v>118</v>
      </c>
      <c r="Z74" s="39">
        <v>298</v>
      </c>
      <c r="AG74" s="39">
        <v>93</v>
      </c>
      <c r="AH74" s="39">
        <v>203</v>
      </c>
      <c r="AI74" s="39">
        <v>82</v>
      </c>
      <c r="AJ74" s="39">
        <v>179</v>
      </c>
      <c r="AK74" s="39">
        <v>57</v>
      </c>
      <c r="AL74" s="39">
        <v>136</v>
      </c>
      <c r="AM74" s="74">
        <v>47</v>
      </c>
      <c r="AN74" s="54">
        <v>77</v>
      </c>
      <c r="AO74" s="54">
        <v>28</v>
      </c>
    </row>
    <row r="75" spans="2:41" x14ac:dyDescent="0.35">
      <c r="B75" s="68" t="s">
        <v>56</v>
      </c>
      <c r="C75" s="39">
        <v>20</v>
      </c>
      <c r="D75" s="39">
        <v>45</v>
      </c>
      <c r="E75" s="39">
        <v>12</v>
      </c>
      <c r="F75" s="67">
        <v>17</v>
      </c>
      <c r="G75" s="67">
        <v>17</v>
      </c>
      <c r="H75" s="67">
        <v>38</v>
      </c>
      <c r="I75" s="67">
        <v>10</v>
      </c>
      <c r="J75" s="67">
        <v>55</v>
      </c>
      <c r="K75" s="67">
        <v>12</v>
      </c>
      <c r="L75" s="67">
        <v>65</v>
      </c>
      <c r="M75" s="67">
        <v>15</v>
      </c>
      <c r="N75" s="67">
        <v>50</v>
      </c>
      <c r="O75" s="67">
        <v>11</v>
      </c>
      <c r="P75" s="67">
        <v>39</v>
      </c>
      <c r="Q75" s="67">
        <v>10</v>
      </c>
      <c r="R75" s="67">
        <v>49</v>
      </c>
      <c r="S75" s="67">
        <v>18</v>
      </c>
      <c r="T75" s="67">
        <v>42</v>
      </c>
      <c r="U75" s="67">
        <v>13</v>
      </c>
      <c r="V75" s="67">
        <v>73</v>
      </c>
      <c r="W75" s="67">
        <v>21</v>
      </c>
      <c r="X75" s="67">
        <v>67</v>
      </c>
      <c r="Y75" s="67">
        <v>24</v>
      </c>
      <c r="Z75" s="67">
        <v>72</v>
      </c>
      <c r="AG75" s="67">
        <v>21</v>
      </c>
      <c r="AH75" s="67">
        <v>63</v>
      </c>
      <c r="AI75" s="67">
        <v>27</v>
      </c>
      <c r="AJ75" s="67">
        <v>53</v>
      </c>
      <c r="AK75" s="67">
        <v>12</v>
      </c>
      <c r="AL75" s="67">
        <v>42</v>
      </c>
      <c r="AM75" s="75">
        <v>9</v>
      </c>
      <c r="AN75" s="54">
        <v>45</v>
      </c>
      <c r="AO75" s="54">
        <v>13</v>
      </c>
    </row>
    <row r="76" spans="2:41" x14ac:dyDescent="0.35">
      <c r="B76" s="66" t="s">
        <v>57</v>
      </c>
      <c r="C76" s="67">
        <v>66</v>
      </c>
      <c r="D76" s="67">
        <v>135</v>
      </c>
      <c r="E76" s="67">
        <v>53</v>
      </c>
      <c r="F76" s="39">
        <v>56</v>
      </c>
      <c r="G76" s="39">
        <v>56</v>
      </c>
      <c r="H76" s="39">
        <v>75</v>
      </c>
      <c r="I76" s="39">
        <v>38</v>
      </c>
      <c r="J76" s="39">
        <v>131</v>
      </c>
      <c r="K76" s="39">
        <v>55</v>
      </c>
      <c r="L76" s="39">
        <v>139</v>
      </c>
      <c r="M76" s="39">
        <v>42</v>
      </c>
      <c r="N76" s="39">
        <v>115</v>
      </c>
      <c r="O76" s="39">
        <v>29</v>
      </c>
      <c r="P76" s="39">
        <v>92</v>
      </c>
      <c r="Q76" s="39">
        <v>21</v>
      </c>
      <c r="R76" s="39">
        <v>59</v>
      </c>
      <c r="S76" s="39">
        <v>26</v>
      </c>
      <c r="T76" s="39">
        <v>44</v>
      </c>
      <c r="U76" s="39">
        <v>14</v>
      </c>
      <c r="V76" s="39">
        <v>71</v>
      </c>
      <c r="W76" s="39">
        <v>13</v>
      </c>
      <c r="X76" s="39">
        <v>111</v>
      </c>
      <c r="Y76" s="39">
        <v>26</v>
      </c>
      <c r="Z76" s="39">
        <v>91</v>
      </c>
      <c r="AG76" s="39">
        <v>24</v>
      </c>
      <c r="AH76" s="39">
        <v>106</v>
      </c>
      <c r="AI76" s="39">
        <v>31</v>
      </c>
      <c r="AJ76" s="39">
        <v>98</v>
      </c>
      <c r="AK76" s="39">
        <v>25</v>
      </c>
      <c r="AL76" s="39">
        <v>94</v>
      </c>
      <c r="AM76" s="74">
        <v>30</v>
      </c>
      <c r="AN76" s="54">
        <v>83</v>
      </c>
      <c r="AO76" s="54">
        <v>16</v>
      </c>
    </row>
    <row r="77" spans="2:41" x14ac:dyDescent="0.35">
      <c r="B77" s="68" t="s">
        <v>58</v>
      </c>
      <c r="C77" s="39">
        <v>1</v>
      </c>
      <c r="D77" s="39">
        <v>17</v>
      </c>
      <c r="E77" s="39">
        <v>0</v>
      </c>
      <c r="F77" s="67">
        <v>4</v>
      </c>
      <c r="G77" s="67">
        <v>4</v>
      </c>
      <c r="H77" s="67">
        <v>14</v>
      </c>
      <c r="I77" s="67">
        <v>5</v>
      </c>
      <c r="J77" s="67">
        <v>26</v>
      </c>
      <c r="K77" s="67">
        <v>6</v>
      </c>
      <c r="L77" s="67">
        <v>15</v>
      </c>
      <c r="M77" s="67">
        <v>1</v>
      </c>
      <c r="N77" s="67">
        <v>7</v>
      </c>
      <c r="O77" s="67">
        <v>4</v>
      </c>
      <c r="P77" s="67">
        <v>15</v>
      </c>
      <c r="Q77" s="67">
        <v>3</v>
      </c>
      <c r="R77" s="67">
        <v>10</v>
      </c>
      <c r="S77" s="67">
        <v>1</v>
      </c>
      <c r="T77" s="67">
        <v>6</v>
      </c>
      <c r="U77" s="67">
        <v>0</v>
      </c>
      <c r="V77" s="67">
        <v>5</v>
      </c>
      <c r="W77" s="67">
        <v>0</v>
      </c>
      <c r="X77" s="67">
        <v>12</v>
      </c>
      <c r="Y77" s="67">
        <v>1</v>
      </c>
      <c r="Z77" s="67">
        <v>14</v>
      </c>
      <c r="AG77" s="67">
        <v>0</v>
      </c>
      <c r="AH77" s="67">
        <v>18</v>
      </c>
      <c r="AI77" s="67">
        <v>5</v>
      </c>
      <c r="AJ77" s="67">
        <v>11</v>
      </c>
      <c r="AK77" s="67">
        <v>3</v>
      </c>
      <c r="AL77" s="67">
        <v>6</v>
      </c>
      <c r="AM77" s="75">
        <v>2</v>
      </c>
      <c r="AN77" s="54">
        <v>6</v>
      </c>
      <c r="AO77" s="54">
        <v>3</v>
      </c>
    </row>
    <row r="78" spans="2:41" x14ac:dyDescent="0.35">
      <c r="B78" s="66" t="s">
        <v>59</v>
      </c>
      <c r="C78" s="67">
        <v>7</v>
      </c>
      <c r="D78" s="67">
        <v>24</v>
      </c>
      <c r="E78" s="67">
        <v>4</v>
      </c>
      <c r="F78" s="39">
        <v>6</v>
      </c>
      <c r="G78" s="39">
        <v>6</v>
      </c>
      <c r="H78" s="39">
        <v>36</v>
      </c>
      <c r="I78" s="39">
        <v>8</v>
      </c>
      <c r="J78" s="39">
        <v>48</v>
      </c>
      <c r="K78" s="39">
        <v>15</v>
      </c>
      <c r="L78" s="39">
        <v>30</v>
      </c>
      <c r="M78" s="39">
        <v>7</v>
      </c>
      <c r="N78" s="39">
        <v>32</v>
      </c>
      <c r="O78" s="39">
        <v>6</v>
      </c>
      <c r="P78" s="39">
        <v>54</v>
      </c>
      <c r="Q78" s="39">
        <v>6</v>
      </c>
      <c r="R78" s="39">
        <v>34</v>
      </c>
      <c r="S78" s="39">
        <v>7</v>
      </c>
      <c r="T78" s="39">
        <v>32</v>
      </c>
      <c r="U78" s="39">
        <v>12</v>
      </c>
      <c r="V78" s="39">
        <v>39</v>
      </c>
      <c r="W78" s="39">
        <v>9</v>
      </c>
      <c r="X78" s="39">
        <v>40</v>
      </c>
      <c r="Y78" s="39">
        <v>13</v>
      </c>
      <c r="Z78" s="39">
        <v>31</v>
      </c>
      <c r="AG78" s="39">
        <v>16</v>
      </c>
      <c r="AH78" s="39">
        <v>35</v>
      </c>
      <c r="AI78" s="39">
        <v>9</v>
      </c>
      <c r="AJ78" s="39">
        <v>23</v>
      </c>
      <c r="AK78" s="39">
        <v>5</v>
      </c>
      <c r="AL78" s="39">
        <v>18</v>
      </c>
      <c r="AM78" s="74">
        <v>7</v>
      </c>
      <c r="AN78" s="54">
        <v>14</v>
      </c>
      <c r="AO78" s="54">
        <v>4</v>
      </c>
    </row>
    <row r="79" spans="2:41" x14ac:dyDescent="0.35">
      <c r="B79" s="68" t="s">
        <v>60</v>
      </c>
      <c r="C79" s="39">
        <v>49</v>
      </c>
      <c r="D79" s="39">
        <v>69</v>
      </c>
      <c r="E79" s="39">
        <v>42</v>
      </c>
      <c r="F79" s="67">
        <v>61</v>
      </c>
      <c r="G79" s="67">
        <v>61</v>
      </c>
      <c r="H79" s="67">
        <v>81</v>
      </c>
      <c r="I79" s="67">
        <v>41</v>
      </c>
      <c r="J79" s="67">
        <v>93</v>
      </c>
      <c r="K79" s="67">
        <v>54</v>
      </c>
      <c r="L79" s="67">
        <v>87</v>
      </c>
      <c r="M79" s="67">
        <v>36</v>
      </c>
      <c r="N79" s="67">
        <v>66</v>
      </c>
      <c r="O79" s="67">
        <v>29</v>
      </c>
      <c r="P79" s="67">
        <v>55</v>
      </c>
      <c r="Q79" s="67">
        <v>33</v>
      </c>
      <c r="R79" s="67">
        <v>49</v>
      </c>
      <c r="S79" s="67">
        <v>27</v>
      </c>
      <c r="T79" s="67">
        <v>35</v>
      </c>
      <c r="U79" s="67">
        <v>22</v>
      </c>
      <c r="V79" s="67">
        <v>38</v>
      </c>
      <c r="W79" s="67">
        <v>44</v>
      </c>
      <c r="X79" s="67">
        <v>49</v>
      </c>
      <c r="Y79" s="67">
        <v>38</v>
      </c>
      <c r="Z79" s="67">
        <v>58</v>
      </c>
      <c r="AG79" s="67">
        <v>53</v>
      </c>
      <c r="AH79" s="67">
        <v>67</v>
      </c>
      <c r="AI79" s="67">
        <v>53</v>
      </c>
      <c r="AJ79" s="67">
        <v>57</v>
      </c>
      <c r="AK79" s="67">
        <v>25</v>
      </c>
      <c r="AL79" s="67">
        <v>20</v>
      </c>
      <c r="AM79" s="75">
        <v>20</v>
      </c>
      <c r="AN79" s="54">
        <v>14</v>
      </c>
      <c r="AO79" s="54">
        <v>11</v>
      </c>
    </row>
    <row r="80" spans="2:41" x14ac:dyDescent="0.35">
      <c r="B80" s="66" t="s">
        <v>61</v>
      </c>
      <c r="C80" s="67">
        <v>419</v>
      </c>
      <c r="D80" s="67">
        <v>970</v>
      </c>
      <c r="E80" s="67">
        <v>483</v>
      </c>
      <c r="F80" s="39">
        <v>645</v>
      </c>
      <c r="G80" s="39">
        <v>645</v>
      </c>
      <c r="H80" s="48">
        <v>1254</v>
      </c>
      <c r="I80" s="39">
        <v>664</v>
      </c>
      <c r="J80" s="48">
        <v>1188</v>
      </c>
      <c r="K80" s="39">
        <v>498</v>
      </c>
      <c r="L80" s="48">
        <v>1134</v>
      </c>
      <c r="M80" s="39">
        <v>366</v>
      </c>
      <c r="N80" s="39">
        <v>795</v>
      </c>
      <c r="O80" s="39">
        <v>314</v>
      </c>
      <c r="P80" s="39">
        <v>764</v>
      </c>
      <c r="Q80" s="39">
        <v>229</v>
      </c>
      <c r="R80" s="39">
        <v>632</v>
      </c>
      <c r="S80" s="39">
        <v>198</v>
      </c>
      <c r="T80" s="39">
        <v>677</v>
      </c>
      <c r="U80" s="39">
        <v>299</v>
      </c>
      <c r="V80" s="39">
        <v>878</v>
      </c>
      <c r="W80" s="39">
        <v>470</v>
      </c>
      <c r="X80" s="39">
        <v>991</v>
      </c>
      <c r="Y80" s="39">
        <v>480</v>
      </c>
      <c r="Z80" s="48">
        <v>1071</v>
      </c>
      <c r="AG80" s="39">
        <v>522</v>
      </c>
      <c r="AH80" s="39">
        <v>986</v>
      </c>
      <c r="AI80" s="39">
        <v>469</v>
      </c>
      <c r="AJ80" s="39">
        <v>743</v>
      </c>
      <c r="AK80" s="39">
        <v>300</v>
      </c>
      <c r="AL80" s="39">
        <v>433</v>
      </c>
      <c r="AM80" s="74">
        <v>186</v>
      </c>
      <c r="AN80" s="54">
        <v>335</v>
      </c>
      <c r="AO80" s="54">
        <v>152</v>
      </c>
    </row>
    <row r="81" spans="2:41" x14ac:dyDescent="0.35">
      <c r="B81" s="66" t="s">
        <v>82</v>
      </c>
      <c r="C81" s="67"/>
      <c r="D81" s="67"/>
      <c r="E81" s="67"/>
      <c r="F81" s="39"/>
      <c r="G81" s="39"/>
      <c r="H81" s="48"/>
      <c r="I81" s="39"/>
      <c r="J81" s="48"/>
      <c r="K81" s="39"/>
      <c r="L81" s="48"/>
      <c r="M81" s="39"/>
      <c r="N81" s="39"/>
      <c r="O81" s="39"/>
      <c r="P81" s="39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G81" s="67">
        <v>9</v>
      </c>
      <c r="AH81" s="67">
        <v>20</v>
      </c>
      <c r="AI81" s="67">
        <v>15</v>
      </c>
      <c r="AJ81" s="67">
        <v>15</v>
      </c>
      <c r="AK81" s="67">
        <v>7</v>
      </c>
      <c r="AL81" s="67">
        <v>14</v>
      </c>
      <c r="AM81" s="75">
        <v>12</v>
      </c>
      <c r="AN81" s="54">
        <v>13</v>
      </c>
      <c r="AO81" s="54">
        <v>8</v>
      </c>
    </row>
    <row r="82" spans="2:41" x14ac:dyDescent="0.35">
      <c r="B82" s="68" t="s">
        <v>62</v>
      </c>
      <c r="C82" s="39">
        <v>10</v>
      </c>
      <c r="D82" s="39">
        <v>24</v>
      </c>
      <c r="E82" s="39">
        <v>12</v>
      </c>
      <c r="F82" s="67">
        <v>23</v>
      </c>
      <c r="G82" s="67">
        <v>23</v>
      </c>
      <c r="H82" s="67">
        <v>47</v>
      </c>
      <c r="I82" s="67">
        <v>27</v>
      </c>
      <c r="J82" s="67">
        <v>49</v>
      </c>
      <c r="K82" s="67">
        <v>29</v>
      </c>
      <c r="L82" s="67">
        <v>46</v>
      </c>
      <c r="M82" s="67">
        <v>15</v>
      </c>
      <c r="N82" s="67">
        <v>52</v>
      </c>
      <c r="O82" s="67">
        <v>30</v>
      </c>
      <c r="P82" s="39">
        <v>51</v>
      </c>
      <c r="Q82" s="39">
        <v>17</v>
      </c>
      <c r="R82" s="39">
        <v>41</v>
      </c>
      <c r="S82" s="39">
        <v>17</v>
      </c>
      <c r="T82" s="39">
        <v>51</v>
      </c>
      <c r="U82" s="39">
        <v>28</v>
      </c>
      <c r="V82" s="39">
        <v>83</v>
      </c>
      <c r="W82" s="39">
        <v>64</v>
      </c>
      <c r="X82" s="39">
        <v>115</v>
      </c>
      <c r="Y82" s="39">
        <v>69</v>
      </c>
      <c r="Z82" s="39">
        <v>145</v>
      </c>
      <c r="AG82" s="39">
        <v>110</v>
      </c>
      <c r="AH82" s="39">
        <v>159</v>
      </c>
      <c r="AI82" s="39">
        <v>126</v>
      </c>
      <c r="AJ82" s="39">
        <v>165</v>
      </c>
      <c r="AK82" s="39">
        <v>81</v>
      </c>
      <c r="AL82" s="39">
        <v>110</v>
      </c>
      <c r="AM82" s="74">
        <v>51</v>
      </c>
      <c r="AN82" s="54">
        <v>87</v>
      </c>
      <c r="AO82" s="54">
        <v>49</v>
      </c>
    </row>
    <row r="83" spans="2:41" x14ac:dyDescent="0.35">
      <c r="B83" s="66" t="s">
        <v>63</v>
      </c>
      <c r="C83" s="67">
        <v>81</v>
      </c>
      <c r="D83" s="67">
        <v>188</v>
      </c>
      <c r="E83" s="67">
        <v>43</v>
      </c>
      <c r="F83" s="39">
        <v>52</v>
      </c>
      <c r="G83" s="39">
        <v>52</v>
      </c>
      <c r="H83" s="39">
        <v>218</v>
      </c>
      <c r="I83" s="39">
        <v>104</v>
      </c>
      <c r="J83" s="39">
        <v>222</v>
      </c>
      <c r="K83" s="39">
        <v>68</v>
      </c>
      <c r="L83" s="39">
        <v>200</v>
      </c>
      <c r="M83" s="39">
        <v>59</v>
      </c>
      <c r="N83" s="39">
        <v>166</v>
      </c>
      <c r="O83" s="39">
        <v>54</v>
      </c>
      <c r="P83" s="67">
        <v>139</v>
      </c>
      <c r="Q83" s="67">
        <v>38</v>
      </c>
      <c r="R83" s="67">
        <v>74</v>
      </c>
      <c r="S83" s="67">
        <v>30</v>
      </c>
      <c r="T83" s="67">
        <v>67</v>
      </c>
      <c r="U83" s="67">
        <v>30</v>
      </c>
      <c r="V83" s="67">
        <v>82</v>
      </c>
      <c r="W83" s="67">
        <v>55</v>
      </c>
      <c r="X83" s="67">
        <v>145</v>
      </c>
      <c r="Y83" s="67">
        <v>85</v>
      </c>
      <c r="Z83" s="67">
        <v>162</v>
      </c>
      <c r="AG83" s="67">
        <v>81</v>
      </c>
      <c r="AH83" s="67">
        <v>129</v>
      </c>
      <c r="AI83" s="67">
        <v>67</v>
      </c>
      <c r="AJ83" s="67">
        <v>98</v>
      </c>
      <c r="AK83" s="67">
        <v>41</v>
      </c>
      <c r="AL83" s="67">
        <v>57</v>
      </c>
      <c r="AM83" s="75">
        <v>34</v>
      </c>
      <c r="AN83" s="54">
        <v>69</v>
      </c>
      <c r="AO83" s="54">
        <v>31</v>
      </c>
    </row>
    <row r="84" spans="2:41" x14ac:dyDescent="0.35">
      <c r="B84" s="68" t="s">
        <v>64</v>
      </c>
      <c r="C84" s="39">
        <v>30</v>
      </c>
      <c r="D84" s="39">
        <v>39</v>
      </c>
      <c r="E84" s="39">
        <v>30</v>
      </c>
      <c r="F84" s="67">
        <v>31</v>
      </c>
      <c r="G84" s="67">
        <v>31</v>
      </c>
      <c r="H84" s="67">
        <v>43</v>
      </c>
      <c r="I84" s="67">
        <v>40</v>
      </c>
      <c r="J84" s="67">
        <v>50</v>
      </c>
      <c r="K84" s="67">
        <v>43</v>
      </c>
      <c r="L84" s="67">
        <v>36</v>
      </c>
      <c r="M84" s="67">
        <v>27</v>
      </c>
      <c r="N84" s="67">
        <v>28</v>
      </c>
      <c r="O84" s="67">
        <v>23</v>
      </c>
      <c r="P84" s="39">
        <v>39</v>
      </c>
      <c r="Q84" s="39">
        <v>16</v>
      </c>
      <c r="R84" s="39">
        <v>28</v>
      </c>
      <c r="S84" s="39">
        <v>23</v>
      </c>
      <c r="T84" s="39">
        <v>38</v>
      </c>
      <c r="U84" s="39">
        <v>23</v>
      </c>
      <c r="V84" s="39">
        <v>37</v>
      </c>
      <c r="W84" s="39">
        <v>34</v>
      </c>
      <c r="X84" s="39">
        <v>50</v>
      </c>
      <c r="Y84" s="39">
        <v>51</v>
      </c>
      <c r="Z84" s="39">
        <v>63</v>
      </c>
      <c r="AG84" s="39">
        <v>57</v>
      </c>
      <c r="AH84" s="39">
        <v>70</v>
      </c>
      <c r="AI84" s="39">
        <v>44</v>
      </c>
      <c r="AJ84" s="39">
        <v>44</v>
      </c>
      <c r="AK84" s="39">
        <v>28</v>
      </c>
      <c r="AL84" s="39">
        <v>32</v>
      </c>
      <c r="AM84" s="74">
        <v>10</v>
      </c>
      <c r="AN84" s="54">
        <v>25</v>
      </c>
      <c r="AO84" s="54">
        <v>13</v>
      </c>
    </row>
    <row r="85" spans="2:41" x14ac:dyDescent="0.35">
      <c r="B85" s="66" t="s">
        <v>65</v>
      </c>
      <c r="C85" s="67">
        <v>7</v>
      </c>
      <c r="D85" s="67">
        <v>11</v>
      </c>
      <c r="E85" s="67">
        <v>5</v>
      </c>
      <c r="F85" s="39">
        <v>6</v>
      </c>
      <c r="G85" s="39">
        <v>6</v>
      </c>
      <c r="H85" s="39">
        <v>2</v>
      </c>
      <c r="I85" s="39">
        <v>6</v>
      </c>
      <c r="J85" s="39">
        <v>4</v>
      </c>
      <c r="K85" s="39">
        <v>2</v>
      </c>
      <c r="L85" s="39">
        <v>25</v>
      </c>
      <c r="M85" s="39">
        <v>5</v>
      </c>
      <c r="N85" s="39">
        <v>14</v>
      </c>
      <c r="O85" s="39">
        <v>4</v>
      </c>
      <c r="P85" s="67">
        <v>26</v>
      </c>
      <c r="Q85" s="67">
        <v>10</v>
      </c>
      <c r="R85" s="67">
        <v>14</v>
      </c>
      <c r="S85" s="67">
        <v>7</v>
      </c>
      <c r="T85" s="67">
        <v>10</v>
      </c>
      <c r="U85" s="67">
        <v>9</v>
      </c>
      <c r="V85" s="67">
        <v>11</v>
      </c>
      <c r="W85" s="67">
        <v>13</v>
      </c>
      <c r="X85" s="67">
        <v>40</v>
      </c>
      <c r="Y85" s="67">
        <v>11</v>
      </c>
      <c r="Z85" s="67">
        <v>31</v>
      </c>
      <c r="AG85" s="67">
        <v>39</v>
      </c>
      <c r="AH85" s="67">
        <v>45</v>
      </c>
      <c r="AI85" s="67">
        <v>37</v>
      </c>
      <c r="AJ85" s="67">
        <v>40</v>
      </c>
      <c r="AK85" s="67">
        <v>15</v>
      </c>
      <c r="AL85" s="67">
        <v>22</v>
      </c>
      <c r="AM85" s="75">
        <v>18</v>
      </c>
      <c r="AN85" s="54">
        <v>20</v>
      </c>
      <c r="AO85" s="54">
        <v>10</v>
      </c>
    </row>
    <row r="86" spans="2:41" x14ac:dyDescent="0.35">
      <c r="B86" s="68" t="s">
        <v>66</v>
      </c>
      <c r="C86" s="39">
        <v>20</v>
      </c>
      <c r="D86" s="39">
        <v>34</v>
      </c>
      <c r="E86" s="39">
        <v>18</v>
      </c>
      <c r="F86" s="67">
        <v>23</v>
      </c>
      <c r="G86" s="67">
        <v>23</v>
      </c>
      <c r="H86" s="67">
        <v>31</v>
      </c>
      <c r="I86" s="67">
        <v>24</v>
      </c>
      <c r="J86" s="67">
        <v>44</v>
      </c>
      <c r="K86" s="67">
        <v>25</v>
      </c>
      <c r="L86" s="67">
        <v>47</v>
      </c>
      <c r="M86" s="67">
        <v>29</v>
      </c>
      <c r="N86" s="67">
        <v>41</v>
      </c>
      <c r="O86" s="67">
        <v>23</v>
      </c>
      <c r="P86" s="39">
        <v>41</v>
      </c>
      <c r="Q86" s="39">
        <v>29</v>
      </c>
      <c r="R86" s="39">
        <v>44</v>
      </c>
      <c r="S86" s="39">
        <v>24</v>
      </c>
      <c r="T86" s="39">
        <v>35</v>
      </c>
      <c r="U86" s="39">
        <v>25</v>
      </c>
      <c r="V86" s="39">
        <v>56</v>
      </c>
      <c r="W86" s="39">
        <v>44</v>
      </c>
      <c r="X86" s="39">
        <v>76</v>
      </c>
      <c r="Y86" s="39">
        <v>57</v>
      </c>
      <c r="Z86" s="39">
        <v>75</v>
      </c>
      <c r="AG86" s="39">
        <v>64</v>
      </c>
      <c r="AH86" s="39">
        <v>83</v>
      </c>
      <c r="AI86" s="39">
        <v>44</v>
      </c>
      <c r="AJ86" s="39">
        <v>68</v>
      </c>
      <c r="AK86" s="39">
        <v>39</v>
      </c>
      <c r="AL86" s="39">
        <v>48</v>
      </c>
      <c r="AM86" s="74">
        <v>26</v>
      </c>
      <c r="AN86" s="54">
        <v>50</v>
      </c>
      <c r="AO86" s="54">
        <v>17</v>
      </c>
    </row>
    <row r="87" spans="2:41" x14ac:dyDescent="0.35">
      <c r="B87" s="66" t="s">
        <v>67</v>
      </c>
      <c r="C87" s="67">
        <v>28</v>
      </c>
      <c r="D87" s="67">
        <v>37</v>
      </c>
      <c r="E87" s="67">
        <v>16</v>
      </c>
      <c r="F87" s="39">
        <v>33</v>
      </c>
      <c r="G87" s="39">
        <v>33</v>
      </c>
      <c r="H87" s="39">
        <v>38</v>
      </c>
      <c r="I87" s="39">
        <v>37</v>
      </c>
      <c r="J87" s="39">
        <v>47</v>
      </c>
      <c r="K87" s="39">
        <v>29</v>
      </c>
      <c r="L87" s="39">
        <v>38</v>
      </c>
      <c r="M87" s="39">
        <v>22</v>
      </c>
      <c r="N87" s="39">
        <v>26</v>
      </c>
      <c r="O87" s="39">
        <v>18</v>
      </c>
      <c r="P87" s="67">
        <v>17</v>
      </c>
      <c r="Q87" s="67">
        <v>19</v>
      </c>
      <c r="R87" s="67">
        <v>38</v>
      </c>
      <c r="S87" s="67">
        <v>14</v>
      </c>
      <c r="T87" s="67">
        <v>38</v>
      </c>
      <c r="U87" s="67">
        <v>18</v>
      </c>
      <c r="V87" s="67">
        <v>32</v>
      </c>
      <c r="W87" s="67">
        <v>18</v>
      </c>
      <c r="X87" s="67">
        <v>28</v>
      </c>
      <c r="Y87" s="67">
        <v>24</v>
      </c>
      <c r="Z87" s="67">
        <v>41</v>
      </c>
      <c r="AG87" s="67">
        <v>34</v>
      </c>
      <c r="AH87" s="67">
        <v>43</v>
      </c>
      <c r="AI87" s="67">
        <v>36</v>
      </c>
      <c r="AJ87" s="67">
        <v>39</v>
      </c>
      <c r="AK87" s="67">
        <v>29</v>
      </c>
      <c r="AL87" s="67">
        <v>26</v>
      </c>
      <c r="AM87" s="75">
        <v>19</v>
      </c>
      <c r="AN87" s="54">
        <v>25</v>
      </c>
      <c r="AO87" s="54">
        <v>15</v>
      </c>
    </row>
    <row r="88" spans="2:41" x14ac:dyDescent="0.35">
      <c r="B88" s="68" t="s">
        <v>68</v>
      </c>
      <c r="C88" s="39">
        <v>277</v>
      </c>
      <c r="D88" s="39">
        <v>440</v>
      </c>
      <c r="E88" s="39">
        <v>236</v>
      </c>
      <c r="F88" s="67">
        <v>302</v>
      </c>
      <c r="G88" s="67">
        <v>302</v>
      </c>
      <c r="H88" s="67">
        <v>581</v>
      </c>
      <c r="I88" s="67">
        <v>321</v>
      </c>
      <c r="J88" s="67">
        <v>531</v>
      </c>
      <c r="K88" s="67">
        <v>337</v>
      </c>
      <c r="L88" s="67">
        <v>557</v>
      </c>
      <c r="M88" s="67">
        <v>249</v>
      </c>
      <c r="N88" s="67">
        <v>390</v>
      </c>
      <c r="O88" s="67">
        <v>221</v>
      </c>
      <c r="P88" s="39">
        <v>334</v>
      </c>
      <c r="Q88" s="39">
        <v>166</v>
      </c>
      <c r="R88" s="39">
        <v>308</v>
      </c>
      <c r="S88" s="39">
        <v>152</v>
      </c>
      <c r="T88" s="39">
        <v>363</v>
      </c>
      <c r="U88" s="39">
        <v>191</v>
      </c>
      <c r="V88" s="39">
        <v>380</v>
      </c>
      <c r="W88" s="39">
        <v>231</v>
      </c>
      <c r="X88" s="39">
        <v>420</v>
      </c>
      <c r="Y88" s="39">
        <v>278</v>
      </c>
      <c r="Z88" s="39">
        <v>401</v>
      </c>
      <c r="AG88" s="39">
        <v>221</v>
      </c>
      <c r="AH88" s="39">
        <v>291</v>
      </c>
      <c r="AI88" s="39">
        <v>151</v>
      </c>
      <c r="AJ88" s="39">
        <v>186</v>
      </c>
      <c r="AK88" s="39">
        <v>97</v>
      </c>
      <c r="AL88" s="39">
        <v>133</v>
      </c>
      <c r="AM88" s="74">
        <v>69</v>
      </c>
      <c r="AN88" s="54">
        <v>103</v>
      </c>
      <c r="AO88" s="54">
        <v>66</v>
      </c>
    </row>
    <row r="89" spans="2:41" x14ac:dyDescent="0.35">
      <c r="B89" s="66" t="s">
        <v>69</v>
      </c>
      <c r="C89" s="67">
        <v>12</v>
      </c>
      <c r="D89" s="67">
        <v>25</v>
      </c>
      <c r="E89" s="67">
        <v>25</v>
      </c>
      <c r="F89" s="39">
        <v>16</v>
      </c>
      <c r="G89" s="39">
        <v>16</v>
      </c>
      <c r="H89" s="39">
        <v>31</v>
      </c>
      <c r="I89" s="39">
        <v>19</v>
      </c>
      <c r="J89" s="39">
        <v>27</v>
      </c>
      <c r="K89" s="39">
        <v>23</v>
      </c>
      <c r="L89" s="39">
        <v>39</v>
      </c>
      <c r="M89" s="39">
        <v>18</v>
      </c>
      <c r="N89" s="39">
        <v>21</v>
      </c>
      <c r="O89" s="39">
        <v>14</v>
      </c>
      <c r="P89" s="67">
        <v>21</v>
      </c>
      <c r="Q89" s="67">
        <v>11</v>
      </c>
      <c r="R89" s="67">
        <v>16</v>
      </c>
      <c r="S89" s="67">
        <v>8</v>
      </c>
      <c r="T89" s="67">
        <v>24</v>
      </c>
      <c r="U89" s="67">
        <v>8</v>
      </c>
      <c r="V89" s="67">
        <v>18</v>
      </c>
      <c r="W89" s="67">
        <v>7</v>
      </c>
      <c r="X89" s="67">
        <v>18</v>
      </c>
      <c r="Y89" s="67">
        <v>13</v>
      </c>
      <c r="Z89" s="67">
        <v>19</v>
      </c>
      <c r="AG89" s="67">
        <v>19</v>
      </c>
      <c r="AH89" s="67">
        <v>23</v>
      </c>
      <c r="AI89" s="67">
        <v>9</v>
      </c>
      <c r="AJ89" s="67">
        <v>17</v>
      </c>
      <c r="AK89" s="67">
        <v>7</v>
      </c>
      <c r="AL89" s="67">
        <v>16</v>
      </c>
      <c r="AM89" s="75">
        <v>9</v>
      </c>
      <c r="AN89" s="54">
        <v>15</v>
      </c>
      <c r="AO89" s="54">
        <v>9</v>
      </c>
    </row>
    <row r="90" spans="2:41" x14ac:dyDescent="0.35">
      <c r="B90" s="68" t="s">
        <v>70</v>
      </c>
      <c r="C90" s="39">
        <v>11</v>
      </c>
      <c r="D90" s="39">
        <v>21</v>
      </c>
      <c r="E90" s="39">
        <v>11</v>
      </c>
      <c r="F90" s="67">
        <v>4</v>
      </c>
      <c r="G90" s="67">
        <v>4</v>
      </c>
      <c r="H90" s="67">
        <v>8</v>
      </c>
      <c r="I90" s="67">
        <v>15</v>
      </c>
      <c r="J90" s="67">
        <v>15</v>
      </c>
      <c r="K90" s="67">
        <v>13</v>
      </c>
      <c r="L90" s="67">
        <v>15</v>
      </c>
      <c r="M90" s="67">
        <v>12</v>
      </c>
      <c r="N90" s="67">
        <v>7</v>
      </c>
      <c r="O90" s="67">
        <v>9</v>
      </c>
      <c r="P90" s="39">
        <v>12</v>
      </c>
      <c r="Q90" s="39">
        <v>2</v>
      </c>
      <c r="R90" s="39">
        <v>4</v>
      </c>
      <c r="S90" s="39">
        <v>8</v>
      </c>
      <c r="T90" s="39">
        <v>7</v>
      </c>
      <c r="U90" s="39">
        <v>9</v>
      </c>
      <c r="V90" s="39">
        <v>12</v>
      </c>
      <c r="W90" s="39">
        <v>9</v>
      </c>
      <c r="X90" s="39">
        <v>21</v>
      </c>
      <c r="Y90" s="39">
        <v>31</v>
      </c>
      <c r="Z90" s="39">
        <v>31</v>
      </c>
      <c r="AG90" s="39">
        <v>32</v>
      </c>
      <c r="AH90" s="39">
        <v>31</v>
      </c>
      <c r="AI90" s="39">
        <v>20</v>
      </c>
      <c r="AJ90" s="39">
        <v>26</v>
      </c>
      <c r="AK90" s="39">
        <v>11</v>
      </c>
      <c r="AL90" s="39">
        <v>13</v>
      </c>
      <c r="AM90" s="74">
        <v>17</v>
      </c>
      <c r="AN90" s="54">
        <v>15</v>
      </c>
      <c r="AO90" s="54">
        <v>7</v>
      </c>
    </row>
    <row r="91" spans="2:41" x14ac:dyDescent="0.35">
      <c r="B91" s="66" t="s">
        <v>71</v>
      </c>
      <c r="C91" s="67">
        <v>37</v>
      </c>
      <c r="D91" s="67">
        <v>71</v>
      </c>
      <c r="E91" s="67">
        <v>32</v>
      </c>
      <c r="F91" s="39">
        <v>28</v>
      </c>
      <c r="G91" s="39">
        <v>28</v>
      </c>
      <c r="H91" s="39">
        <v>70</v>
      </c>
      <c r="I91" s="39">
        <v>53</v>
      </c>
      <c r="J91" s="39">
        <v>81</v>
      </c>
      <c r="K91" s="39">
        <v>44</v>
      </c>
      <c r="L91" s="39">
        <v>57</v>
      </c>
      <c r="M91" s="39">
        <v>31</v>
      </c>
      <c r="N91" s="39">
        <v>60</v>
      </c>
      <c r="O91" s="39">
        <v>32</v>
      </c>
      <c r="P91" s="67">
        <v>64</v>
      </c>
      <c r="Q91" s="67">
        <v>29</v>
      </c>
      <c r="R91" s="67">
        <v>48</v>
      </c>
      <c r="S91" s="67">
        <v>30</v>
      </c>
      <c r="T91" s="67">
        <v>42</v>
      </c>
      <c r="U91" s="67">
        <v>30</v>
      </c>
      <c r="V91" s="67">
        <v>65</v>
      </c>
      <c r="W91" s="67">
        <v>45</v>
      </c>
      <c r="X91" s="67">
        <v>84</v>
      </c>
      <c r="Y91" s="67">
        <v>41</v>
      </c>
      <c r="Z91" s="67">
        <v>83</v>
      </c>
      <c r="AG91" s="67">
        <v>66</v>
      </c>
      <c r="AH91" s="67">
        <v>101</v>
      </c>
      <c r="AI91" s="67">
        <v>65</v>
      </c>
      <c r="AJ91" s="67">
        <v>111</v>
      </c>
      <c r="AK91" s="67">
        <v>54</v>
      </c>
      <c r="AL91" s="67">
        <v>74</v>
      </c>
      <c r="AM91" s="75">
        <v>22</v>
      </c>
      <c r="AN91" s="54">
        <v>56</v>
      </c>
      <c r="AO91" s="54">
        <v>20</v>
      </c>
    </row>
    <row r="92" spans="2:41" x14ac:dyDescent="0.35">
      <c r="B92" s="68" t="s">
        <v>72</v>
      </c>
      <c r="C92" s="39">
        <v>0</v>
      </c>
      <c r="D92" s="39">
        <v>0</v>
      </c>
      <c r="E92" s="39">
        <v>0</v>
      </c>
      <c r="F92" s="67">
        <v>1</v>
      </c>
      <c r="G92" s="67">
        <v>1</v>
      </c>
      <c r="H92" s="67">
        <v>15</v>
      </c>
      <c r="I92" s="67">
        <v>6</v>
      </c>
      <c r="J92" s="67">
        <v>8</v>
      </c>
      <c r="K92" s="67">
        <v>5</v>
      </c>
      <c r="L92" s="67">
        <v>10</v>
      </c>
      <c r="M92" s="67">
        <v>1</v>
      </c>
      <c r="N92" s="67">
        <v>5</v>
      </c>
      <c r="O92" s="67">
        <v>2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G92" s="39">
        <v>0</v>
      </c>
      <c r="AH92" s="39">
        <v>0</v>
      </c>
      <c r="AI92" s="39">
        <v>1</v>
      </c>
      <c r="AJ92" s="39">
        <v>0</v>
      </c>
      <c r="AK92" s="39">
        <v>2</v>
      </c>
      <c r="AL92" s="39">
        <v>0</v>
      </c>
      <c r="AM92" s="74">
        <v>1</v>
      </c>
      <c r="AN92" s="54">
        <v>0</v>
      </c>
      <c r="AO92" s="54">
        <v>0</v>
      </c>
    </row>
    <row r="93" spans="2:41" x14ac:dyDescent="0.35">
      <c r="B93" s="66" t="s">
        <v>73</v>
      </c>
      <c r="C93" s="67">
        <v>0</v>
      </c>
      <c r="D93" s="67">
        <v>1</v>
      </c>
      <c r="E93" s="67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75">
        <v>0</v>
      </c>
      <c r="AN93" s="54">
        <v>0</v>
      </c>
      <c r="AO93" s="54">
        <v>0</v>
      </c>
    </row>
    <row r="94" spans="2:41" x14ac:dyDescent="0.35">
      <c r="B94" s="68" t="s">
        <v>74</v>
      </c>
      <c r="C94" s="39">
        <v>0</v>
      </c>
      <c r="D94" s="39">
        <v>0</v>
      </c>
      <c r="E94" s="39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74">
        <v>0</v>
      </c>
      <c r="AN94" s="54">
        <v>0</v>
      </c>
      <c r="AO94" s="54">
        <v>0</v>
      </c>
    </row>
    <row r="95" spans="2:41" x14ac:dyDescent="0.35">
      <c r="B95" s="66" t="s">
        <v>75</v>
      </c>
      <c r="C95" s="67">
        <v>6</v>
      </c>
      <c r="D95" s="67">
        <v>8</v>
      </c>
      <c r="E95" s="67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75">
        <v>0</v>
      </c>
      <c r="AN95" s="54">
        <v>0</v>
      </c>
      <c r="AO95" s="54">
        <v>0</v>
      </c>
    </row>
    <row r="96" spans="2:41" x14ac:dyDescent="0.35">
      <c r="B96" s="68" t="s">
        <v>76</v>
      </c>
      <c r="C96" s="39">
        <v>0</v>
      </c>
      <c r="D96" s="39">
        <v>0</v>
      </c>
      <c r="E96" s="39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74">
        <v>0</v>
      </c>
      <c r="AN96" s="54">
        <v>0</v>
      </c>
      <c r="AO96" s="54">
        <v>0</v>
      </c>
    </row>
    <row r="97" spans="1:41" x14ac:dyDescent="0.35">
      <c r="B97" s="68" t="s">
        <v>81</v>
      </c>
      <c r="C97" s="39"/>
      <c r="D97" s="39"/>
      <c r="E97" s="39"/>
      <c r="F97" s="67">
        <v>17</v>
      </c>
      <c r="G97" s="39">
        <v>17</v>
      </c>
      <c r="H97" s="39">
        <v>66</v>
      </c>
      <c r="I97" s="39">
        <v>33</v>
      </c>
      <c r="J97" s="39">
        <v>63</v>
      </c>
      <c r="K97" s="39">
        <v>21</v>
      </c>
      <c r="L97" s="39">
        <v>47</v>
      </c>
      <c r="M97" s="39">
        <v>5</v>
      </c>
      <c r="N97" s="39">
        <v>22</v>
      </c>
      <c r="O97" s="39">
        <v>3</v>
      </c>
      <c r="P97" s="67">
        <v>2</v>
      </c>
      <c r="Q97" s="67">
        <v>3</v>
      </c>
      <c r="R97" s="67">
        <v>5</v>
      </c>
      <c r="S97" s="67">
        <v>3</v>
      </c>
      <c r="T97" s="67">
        <v>2</v>
      </c>
      <c r="U97" s="67">
        <v>0</v>
      </c>
      <c r="V97" s="67">
        <v>21</v>
      </c>
      <c r="W97" s="67">
        <v>3</v>
      </c>
      <c r="X97" s="67">
        <v>13</v>
      </c>
      <c r="Y97" s="67">
        <v>2</v>
      </c>
      <c r="Z97" s="67">
        <v>9</v>
      </c>
      <c r="AG97" s="67">
        <v>23</v>
      </c>
      <c r="AH97" s="67">
        <v>4</v>
      </c>
      <c r="AI97" s="67">
        <v>1</v>
      </c>
      <c r="AJ97" s="67">
        <v>3</v>
      </c>
      <c r="AK97" s="67">
        <v>10</v>
      </c>
      <c r="AL97" s="67">
        <v>7</v>
      </c>
      <c r="AM97" s="75">
        <v>0</v>
      </c>
      <c r="AN97" s="54">
        <v>3</v>
      </c>
      <c r="AO97" s="54">
        <v>1</v>
      </c>
    </row>
    <row r="98" spans="1:41" s="2" customFormat="1" x14ac:dyDescent="0.35">
      <c r="A98" s="76"/>
      <c r="B98" s="77" t="s">
        <v>77</v>
      </c>
      <c r="C98" s="71">
        <v>2122</v>
      </c>
      <c r="D98" s="71">
        <v>4218</v>
      </c>
      <c r="E98" s="71">
        <v>1975</v>
      </c>
      <c r="F98" s="71">
        <v>2547</v>
      </c>
      <c r="G98" s="71">
        <v>2547</v>
      </c>
      <c r="H98" s="71">
        <v>5014</v>
      </c>
      <c r="I98" s="71">
        <v>2772</v>
      </c>
      <c r="J98" s="71">
        <v>4711</v>
      </c>
      <c r="K98" s="71">
        <v>2309</v>
      </c>
      <c r="L98" s="71">
        <v>4266</v>
      </c>
      <c r="M98" s="71">
        <v>1522</v>
      </c>
      <c r="N98" s="71">
        <v>3007</v>
      </c>
      <c r="O98" s="71">
        <v>1235</v>
      </c>
      <c r="P98" s="48">
        <v>2832</v>
      </c>
      <c r="Q98" s="48">
        <v>977</v>
      </c>
      <c r="R98" s="48">
        <v>2358</v>
      </c>
      <c r="S98" s="48">
        <v>914</v>
      </c>
      <c r="T98" s="48">
        <v>2572</v>
      </c>
      <c r="U98" s="48">
        <v>1229</v>
      </c>
      <c r="V98" s="48">
        <v>3207</v>
      </c>
      <c r="W98" s="48">
        <v>1832</v>
      </c>
      <c r="X98" s="48">
        <v>3831</v>
      </c>
      <c r="Y98" s="48">
        <v>2124</v>
      </c>
      <c r="Z98" s="48">
        <v>3952</v>
      </c>
      <c r="AE98" s="70"/>
      <c r="AF98" s="70"/>
      <c r="AG98" s="48">
        <v>2143</v>
      </c>
      <c r="AH98" s="48">
        <v>3574</v>
      </c>
      <c r="AI98" s="48">
        <v>1815</v>
      </c>
      <c r="AJ98" s="48">
        <v>2795</v>
      </c>
      <c r="AK98" s="48">
        <v>1159</v>
      </c>
      <c r="AL98" s="48">
        <v>1859</v>
      </c>
      <c r="AM98" s="78">
        <v>801</v>
      </c>
      <c r="AN98" s="79">
        <v>1544</v>
      </c>
      <c r="AO98" s="79">
        <v>652</v>
      </c>
    </row>
    <row r="99" spans="1:41" x14ac:dyDescent="0.35">
      <c r="B99" s="40" t="s">
        <v>79</v>
      </c>
      <c r="C99" s="69">
        <f>C98-SUM(C53:C96)</f>
        <v>0</v>
      </c>
      <c r="D99" s="69">
        <f>D98-SUM(D53:D96)</f>
        <v>0</v>
      </c>
      <c r="E99" s="69">
        <f>E98-SUM(E53:E96)</f>
        <v>0</v>
      </c>
      <c r="F99" s="69">
        <f t="shared" ref="F99:Z99" si="38">F98-SUM(F53:F97)</f>
        <v>0</v>
      </c>
      <c r="G99" s="69">
        <f t="shared" si="38"/>
        <v>0</v>
      </c>
      <c r="H99" s="69">
        <f t="shared" si="38"/>
        <v>0</v>
      </c>
      <c r="I99" s="69">
        <f t="shared" si="38"/>
        <v>0</v>
      </c>
      <c r="J99" s="69">
        <f t="shared" si="38"/>
        <v>0</v>
      </c>
      <c r="K99" s="69">
        <f t="shared" si="38"/>
        <v>0</v>
      </c>
      <c r="L99" s="69">
        <f t="shared" si="38"/>
        <v>0</v>
      </c>
      <c r="M99" s="69">
        <f t="shared" si="38"/>
        <v>0</v>
      </c>
      <c r="N99" s="69">
        <f t="shared" si="38"/>
        <v>0</v>
      </c>
      <c r="O99" s="69">
        <f t="shared" si="38"/>
        <v>0</v>
      </c>
      <c r="P99" s="69">
        <f t="shared" si="38"/>
        <v>0</v>
      </c>
      <c r="Q99" s="69">
        <f t="shared" si="38"/>
        <v>0</v>
      </c>
      <c r="R99" s="69">
        <f t="shared" si="38"/>
        <v>0</v>
      </c>
      <c r="S99" s="69">
        <f t="shared" si="38"/>
        <v>0</v>
      </c>
      <c r="T99" s="69">
        <f t="shared" si="38"/>
        <v>0</v>
      </c>
      <c r="U99" s="69">
        <f t="shared" si="38"/>
        <v>0</v>
      </c>
      <c r="V99" s="69">
        <f t="shared" si="38"/>
        <v>0</v>
      </c>
      <c r="W99" s="69">
        <f t="shared" si="38"/>
        <v>0</v>
      </c>
      <c r="X99" s="69">
        <f t="shared" si="38"/>
        <v>0</v>
      </c>
      <c r="Y99" s="69">
        <f t="shared" si="38"/>
        <v>0</v>
      </c>
      <c r="Z99" s="69">
        <f t="shared" si="38"/>
        <v>0</v>
      </c>
      <c r="AG99" s="69">
        <f>AG98-SUM(AG53:AG97)</f>
        <v>0</v>
      </c>
      <c r="AH99" s="69">
        <f t="shared" ref="AH99:AM99" si="39">AH98-SUM(AH53:AH97)</f>
        <v>0</v>
      </c>
      <c r="AI99" s="69">
        <f t="shared" si="39"/>
        <v>0</v>
      </c>
      <c r="AJ99" s="69">
        <f t="shared" si="39"/>
        <v>0</v>
      </c>
      <c r="AK99" s="69">
        <f t="shared" si="39"/>
        <v>0</v>
      </c>
      <c r="AL99" s="69">
        <f t="shared" si="39"/>
        <v>0</v>
      </c>
      <c r="AM99" s="69">
        <f t="shared" si="39"/>
        <v>0</v>
      </c>
      <c r="AN99" s="69">
        <f>AN98-SUM(AN53:AN97)</f>
        <v>0</v>
      </c>
      <c r="AO99" s="69">
        <f>AO98-SUM(AO53:AO97)</f>
        <v>0</v>
      </c>
    </row>
  </sheetData>
  <mergeCells count="4">
    <mergeCell ref="C1:P1"/>
    <mergeCell ref="C51:P51"/>
    <mergeCell ref="Q1:T1"/>
    <mergeCell ref="U1:Z1"/>
  </mergeCells>
  <hyperlinks>
    <hyperlink ref="C1" r:id="rId1"/>
    <hyperlink ref="U1" r:id="rId2"/>
    <hyperlink ref="C51" r:id="rId3"/>
  </hyperlinks>
  <pageMargins left="0.7" right="0.7" top="0.78740157499999996" bottom="0.78740157499999996" header="0.3" footer="0.3"/>
  <pageSetup paperSize="9" orientation="portrait" r:id="rId4"/>
  <drawing r:id="rId5"/>
  <legacyDrawing r:id="rId6"/>
  <oleObjects>
    <mc:AlternateContent xmlns:mc="http://schemas.openxmlformats.org/markup-compatibility/2006">
      <mc:Choice Requires="x14">
        <oleObject progId="Word.Document.12" shapeId="6145" r:id="rId7">
          <objectPr defaultSize="0" r:id="rId8">
            <anchor moveWithCells="1">
              <from>
                <xdr:col>1</xdr:col>
                <xdr:colOff>19050</xdr:colOff>
                <xdr:row>100</xdr:row>
                <xdr:rowOff>19050</xdr:rowOff>
              </from>
              <to>
                <xdr:col>7</xdr:col>
                <xdr:colOff>368300</xdr:colOff>
                <xdr:row>108</xdr:row>
                <xdr:rowOff>146050</xdr:rowOff>
              </to>
            </anchor>
          </objectPr>
        </oleObject>
      </mc:Choice>
      <mc:Fallback>
        <oleObject progId="Word.Document.12" shapeId="6145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pane xSplit="2" ySplit="2" topLeftCell="AF13" activePane="bottomRight" state="frozen"/>
      <selection pane="topRight" activeCell="B1" sqref="B1"/>
      <selection pane="bottomLeft" activeCell="A3" sqref="A3"/>
      <selection pane="bottomRight" activeCell="BF38" sqref="BF38"/>
    </sheetView>
  </sheetViews>
  <sheetFormatPr defaultRowHeight="14.5" x14ac:dyDescent="0.35"/>
  <cols>
    <col min="1" max="1" width="3.7265625" bestFit="1" customWidth="1"/>
    <col min="2" max="2" width="49.26953125" customWidth="1"/>
    <col min="3" max="7" width="6" bestFit="1" customWidth="1"/>
    <col min="8" max="10" width="6.26953125" bestFit="1" customWidth="1"/>
    <col min="11" max="26" width="6" bestFit="1" customWidth="1"/>
    <col min="27" max="32" width="3.54296875" bestFit="1" customWidth="1"/>
    <col min="33" max="39" width="6" bestFit="1" customWidth="1"/>
    <col min="40" max="40" width="6.26953125" bestFit="1" customWidth="1"/>
    <col min="41" max="41" width="6.453125" bestFit="1" customWidth="1"/>
  </cols>
  <sheetData>
    <row r="1" spans="1:41" ht="31.15" customHeight="1" x14ac:dyDescent="0.35">
      <c r="B1" s="49" t="s">
        <v>78</v>
      </c>
      <c r="C1" s="87" t="s">
        <v>83</v>
      </c>
      <c r="D1" s="87"/>
      <c r="E1" s="87"/>
      <c r="F1" s="87"/>
      <c r="G1" s="62">
        <v>0.05</v>
      </c>
      <c r="H1" s="63"/>
      <c r="I1" s="63"/>
      <c r="J1" s="64"/>
    </row>
    <row r="2" spans="1:41" ht="65.5" customHeight="1" x14ac:dyDescent="0.35">
      <c r="B2" s="50" t="s">
        <v>34</v>
      </c>
      <c r="C2" s="42">
        <v>36707</v>
      </c>
      <c r="D2" s="42">
        <f>DATE(YEAR(C2),MONTH(C2)+6,DAY(C2))</f>
        <v>36890</v>
      </c>
      <c r="E2" s="42">
        <f t="shared" ref="E2:AO2" si="0">DATE(YEAR(D2),MONTH(D2)+6,DAY(D2))</f>
        <v>37072</v>
      </c>
      <c r="F2" s="42">
        <f t="shared" si="0"/>
        <v>37255</v>
      </c>
      <c r="G2" s="42">
        <f t="shared" si="0"/>
        <v>37437</v>
      </c>
      <c r="H2" s="42">
        <f t="shared" si="0"/>
        <v>37620</v>
      </c>
      <c r="I2" s="42">
        <f t="shared" si="0"/>
        <v>37802</v>
      </c>
      <c r="J2" s="42">
        <f t="shared" si="0"/>
        <v>37985</v>
      </c>
      <c r="K2" s="42">
        <f t="shared" si="0"/>
        <v>38168</v>
      </c>
      <c r="L2" s="42">
        <f t="shared" si="0"/>
        <v>38351</v>
      </c>
      <c r="M2" s="42">
        <f t="shared" si="0"/>
        <v>38533</v>
      </c>
      <c r="N2" s="42">
        <f t="shared" si="0"/>
        <v>38716</v>
      </c>
      <c r="O2" s="42">
        <f t="shared" si="0"/>
        <v>38898</v>
      </c>
      <c r="P2" s="42">
        <f t="shared" si="0"/>
        <v>39081</v>
      </c>
      <c r="Q2" s="42">
        <f t="shared" si="0"/>
        <v>39263</v>
      </c>
      <c r="R2" s="42">
        <f t="shared" si="0"/>
        <v>39446</v>
      </c>
      <c r="S2" s="42">
        <f t="shared" si="0"/>
        <v>39629</v>
      </c>
      <c r="T2" s="42">
        <f t="shared" si="0"/>
        <v>39812</v>
      </c>
      <c r="U2" s="42">
        <f t="shared" si="0"/>
        <v>39994</v>
      </c>
      <c r="V2" s="42">
        <f t="shared" si="0"/>
        <v>40177</v>
      </c>
      <c r="W2" s="42">
        <f t="shared" si="0"/>
        <v>40359</v>
      </c>
      <c r="X2" s="42">
        <f t="shared" si="0"/>
        <v>40542</v>
      </c>
      <c r="Y2" s="42">
        <f t="shared" si="0"/>
        <v>40724</v>
      </c>
      <c r="Z2" s="42">
        <f t="shared" si="0"/>
        <v>40907</v>
      </c>
      <c r="AA2" s="42">
        <f t="shared" si="0"/>
        <v>41090</v>
      </c>
      <c r="AB2" s="42">
        <f t="shared" si="0"/>
        <v>41273</v>
      </c>
      <c r="AC2" s="42">
        <f t="shared" si="0"/>
        <v>41455</v>
      </c>
      <c r="AD2" s="42">
        <f t="shared" si="0"/>
        <v>41638</v>
      </c>
      <c r="AE2" s="42">
        <f t="shared" si="0"/>
        <v>41820</v>
      </c>
      <c r="AF2" s="42">
        <f t="shared" si="0"/>
        <v>42003</v>
      </c>
      <c r="AG2" s="42">
        <f t="shared" si="0"/>
        <v>42185</v>
      </c>
      <c r="AH2" s="42">
        <f t="shared" si="0"/>
        <v>42368</v>
      </c>
      <c r="AI2" s="42">
        <f t="shared" si="0"/>
        <v>42551</v>
      </c>
      <c r="AJ2" s="42">
        <f t="shared" si="0"/>
        <v>42734</v>
      </c>
      <c r="AK2" s="42">
        <f t="shared" si="0"/>
        <v>42916</v>
      </c>
      <c r="AL2" s="42">
        <f t="shared" si="0"/>
        <v>43099</v>
      </c>
      <c r="AM2" s="42">
        <f t="shared" si="0"/>
        <v>43281</v>
      </c>
      <c r="AN2" s="42">
        <f t="shared" si="0"/>
        <v>43464</v>
      </c>
      <c r="AO2" s="42">
        <f t="shared" si="0"/>
        <v>43646</v>
      </c>
    </row>
    <row r="3" spans="1:41" x14ac:dyDescent="0.35">
      <c r="A3" t="s">
        <v>84</v>
      </c>
      <c r="B3" s="61" t="s">
        <v>35</v>
      </c>
      <c r="C3" s="31">
        <f>IF('Nezam. absolventů VŠ dle oborů'!C$48&gt;0,'Nezam. absolventů VŠ dle oborů'!C3/'Nezam. absolventů VŠ dle oborů'!C$48,"")</f>
        <v>2.9776674937965261E-2</v>
      </c>
      <c r="D3" s="31">
        <f>IF('Nezam. absolventů VŠ dle oborů'!D$48&gt;0,'Nezam. absolventů VŠ dle oborů'!D3/'Nezam. absolventů VŠ dle oborů'!D$48,"")</f>
        <v>1.4970059880239521E-2</v>
      </c>
      <c r="E3" s="31">
        <f>IF('Nezam. absolventů VŠ dle oborů'!E$48&gt;0,'Nezam. absolventů VŠ dle oborů'!E3/'Nezam. absolventů VŠ dle oborů'!E$48,"")</f>
        <v>2.4691358024691357E-2</v>
      </c>
      <c r="F3" s="31">
        <f>IF('Nezam. absolventů VŠ dle oborů'!F$48&gt;0,'Nezam. absolventů VŠ dle oborů'!F3/'Nezam. absolventů VŠ dle oborů'!F$48,"")</f>
        <v>1.4084507042253521E-2</v>
      </c>
      <c r="G3" s="31">
        <f>IF('Nezam. absolventů VŠ dle oborů'!G$48&gt;0,'Nezam. absolventů VŠ dle oborů'!G3/'Nezam. absolventů VŠ dle oborů'!G$48,"")</f>
        <v>1.6304347826086956E-2</v>
      </c>
      <c r="H3" s="31">
        <f>IF('Nezam. absolventů VŠ dle oborů'!H$48&gt;0,'Nezam. absolventů VŠ dle oborů'!H3/'Nezam. absolventů VŠ dle oborů'!H$48,"")</f>
        <v>1.7341040462427744E-2</v>
      </c>
      <c r="I3" s="31">
        <f>IF('Nezam. absolventů VŠ dle oborů'!I$48&gt;0,'Nezam. absolventů VŠ dle oborů'!I3/'Nezam. absolventů VŠ dle oborů'!I$48,"")</f>
        <v>1.5082956259426848E-2</v>
      </c>
      <c r="J3" s="31">
        <f>IF('Nezam. absolventů VŠ dle oborů'!J$48&gt;0,'Nezam. absolventů VŠ dle oborů'!J3/'Nezam. absolventů VŠ dle oborů'!J$48,"")</f>
        <v>1.8722466960352423E-2</v>
      </c>
      <c r="K3" s="31">
        <f>IF('Nezam. absolventů VŠ dle oborů'!K$48&gt;0,'Nezam. absolventů VŠ dle oborů'!K3/'Nezam. absolventů VŠ dle oborů'!K$48,"")</f>
        <v>1.7366136034732273E-2</v>
      </c>
      <c r="L3" s="31">
        <f>IF('Nezam. absolventů VŠ dle oborů'!L$48&gt;0,'Nezam. absolventů VŠ dle oborů'!L3/'Nezam. absolventů VŠ dle oborů'!L$48,"")</f>
        <v>2.021276595744681E-2</v>
      </c>
      <c r="M3" s="31">
        <f>IF('Nezam. absolventů VŠ dle oborů'!M$48&gt;0,'Nezam. absolventů VŠ dle oborů'!M3/'Nezam. absolventů VŠ dle oborů'!M$48,"")</f>
        <v>1.6722408026755852E-2</v>
      </c>
      <c r="N3" s="31">
        <f>IF('Nezam. absolventů VŠ dle oborů'!N$48&gt;0,'Nezam. absolventů VŠ dle oborů'!N3/'Nezam. absolventů VŠ dle oborů'!N$48,"")</f>
        <v>1.6511867905056758E-2</v>
      </c>
      <c r="O3" s="31">
        <f>IF('Nezam. absolventů VŠ dle oborů'!O$48&gt;0,'Nezam. absolventů VŠ dle oborů'!O3/'Nezam. absolventů VŠ dle oborů'!O$48,"")</f>
        <v>1.3927576601671309E-2</v>
      </c>
      <c r="P3" s="31">
        <f>IF('Nezam. absolventů VŠ dle oborů'!P$48&gt;0,'Nezam. absolventů VŠ dle oborů'!P3/'Nezam. absolventů VŠ dle oborů'!P$48,"")</f>
        <v>1.1869436201780416E-2</v>
      </c>
      <c r="Q3" s="31">
        <f>IF('Nezam. absolventů VŠ dle oborů'!Q$48&gt;0,'Nezam. absolventů VŠ dle oborů'!Q3/'Nezam. absolventů VŠ dle oborů'!Q$48,"")</f>
        <v>6.0882800608828003E-3</v>
      </c>
      <c r="R3" s="31">
        <f>IF('Nezam. absolventů VŠ dle oborů'!R$48&gt;0,'Nezam. absolventů VŠ dle oborů'!R3/'Nezam. absolventů VŠ dle oborů'!R$48,"")</f>
        <v>3.2085561497326204E-3</v>
      </c>
      <c r="S3" s="31">
        <f>IF('Nezam. absolventů VŠ dle oborů'!S$48&gt;0,'Nezam. absolventů VŠ dle oborů'!S3/'Nezam. absolventů VŠ dle oborů'!S$48,"")</f>
        <v>1.2048192771084338E-2</v>
      </c>
      <c r="T3" s="31">
        <f>IF('Nezam. absolventů VŠ dle oborů'!T$48&gt;0,'Nezam. absolventů VŠ dle oborů'!T3/'Nezam. absolventů VŠ dle oborů'!T$48,"")</f>
        <v>9.2975206611570251E-3</v>
      </c>
      <c r="U3" s="31">
        <f>IF('Nezam. absolventů VŠ dle oborů'!U$48&gt;0,'Nezam. absolventů VŠ dle oborů'!U3/'Nezam. absolventů VŠ dle oborů'!U$48,"")</f>
        <v>5.8004640371229696E-3</v>
      </c>
      <c r="V3" s="31">
        <f>IF('Nezam. absolventů VŠ dle oborů'!V$48&gt;0,'Nezam. absolventů VŠ dle oborů'!V3/'Nezam. absolventů VŠ dle oborů'!V$48,"")</f>
        <v>4.4510385756676559E-3</v>
      </c>
      <c r="W3" s="31">
        <f>IF('Nezam. absolventů VŠ dle oborů'!W$48&gt;0,'Nezam. absolventů VŠ dle oborů'!W3/'Nezam. absolventů VŠ dle oborů'!W$48,"")</f>
        <v>7.0038910505836579E-3</v>
      </c>
      <c r="X3" s="31">
        <f>IF('Nezam. absolventů VŠ dle oborů'!X$48&gt;0,'Nezam. absolventů VŠ dle oborů'!X3/'Nezam. absolventů VŠ dle oborů'!X$48,"")</f>
        <v>1.5806111696522655E-3</v>
      </c>
      <c r="Y3" s="31">
        <f>IF('Nezam. absolventů VŠ dle oborů'!Y$48&gt;0,'Nezam. absolventů VŠ dle oborů'!Y3/'Nezam. absolventů VŠ dle oborů'!Y$48,"")</f>
        <v>6.8027210884353739E-3</v>
      </c>
      <c r="Z3" s="31">
        <f>IF('Nezam. absolventů VŠ dle oborů'!Z$48&gt;0,'Nezam. absolventů VŠ dle oborů'!Z3/'Nezam. absolventů VŠ dle oborů'!Z$48,"")</f>
        <v>4.0467625899280575E-3</v>
      </c>
      <c r="AA3" s="31"/>
      <c r="AB3" s="31"/>
      <c r="AC3" s="31"/>
      <c r="AD3" s="31"/>
      <c r="AE3" s="31"/>
      <c r="AF3" s="31"/>
      <c r="AG3" s="31">
        <f>IF('Nezam. absolventů VŠ dle oborů'!AG$48&gt;0,'Nezam. absolventů VŠ dle oborů'!AG3/'Nezam. absolventů VŠ dle oborů'!AG$48,"")</f>
        <v>7.5650118203309689E-3</v>
      </c>
      <c r="AH3" s="31">
        <f>IF('Nezam. absolventů VŠ dle oborů'!AH$48&gt;0,'Nezam. absolventů VŠ dle oborů'!AH3/'Nezam. absolventů VŠ dle oborů'!AH$48,"")</f>
        <v>5.0654284508231317E-3</v>
      </c>
      <c r="AI3" s="31">
        <f>IF('Nezam. absolventů VŠ dle oborů'!AI$48&gt;0,'Nezam. absolventů VŠ dle oborů'!AI3/'Nezam. absolventů VŠ dle oborů'!AI$48,"")</f>
        <v>7.709251101321586E-3</v>
      </c>
      <c r="AJ3" s="31">
        <f>IF('Nezam. absolventů VŠ dle oborů'!AJ$48&gt;0,'Nezam. absolventů VŠ dle oborů'!AJ3/'Nezam. absolventů VŠ dle oborů'!AJ$48,"")</f>
        <v>3.858875413450937E-3</v>
      </c>
      <c r="AK3" s="31">
        <f>IF('Nezam. absolventů VŠ dle oborů'!AK$48&gt;0,'Nezam. absolventů VŠ dle oborů'!AK3/'Nezam. absolventů VŠ dle oborů'!AK$48,"")</f>
        <v>2.8222013170272815E-3</v>
      </c>
      <c r="AL3" s="31">
        <f>IF('Nezam. absolventů VŠ dle oborů'!AL$48&gt;0,'Nezam. absolventů VŠ dle oborů'!AL3/'Nezam. absolventů VŠ dle oborů'!AL$48,"")</f>
        <v>1.9646365422396855E-3</v>
      </c>
      <c r="AM3" s="31">
        <f>IF('Nezam. absolventů VŠ dle oborů'!AM$48&gt;0,'Nezam. absolventů VŠ dle oborů'!AM3/'Nezam. absolventů VŠ dle oborů'!AM$48,"")</f>
        <v>5.7388809182209472E-3</v>
      </c>
      <c r="AN3" s="31">
        <f>IF('Nezam. absolventů VŠ dle oborů'!AN$48&gt;0,'Nezam. absolventů VŠ dle oborů'!AN3/'Nezam. absolventů VŠ dle oborů'!AN$48,"")</f>
        <v>2.442002442002442E-3</v>
      </c>
      <c r="AO3" s="31">
        <f>IF('Nezam. absolventů VŠ dle oborů'!AO$48&gt;0,'Nezam. absolventů VŠ dle oborů'!AO3/'Nezam. absolventů VŠ dle oborů'!AO$48,"")</f>
        <v>3.472222222222222E-3</v>
      </c>
    </row>
    <row r="4" spans="1:41" x14ac:dyDescent="0.35">
      <c r="A4" t="s">
        <v>84</v>
      </c>
      <c r="B4" s="61" t="s">
        <v>36</v>
      </c>
      <c r="C4" s="31">
        <f>IF('Nezam. absolventů VŠ dle oborů'!C$48&gt;0,'Nezam. absolventů VŠ dle oborů'!C4/'Nezam. absolventů VŠ dle oborů'!C$48,"")</f>
        <v>2.4813895781637717E-3</v>
      </c>
      <c r="D4" s="31">
        <f>IF('Nezam. absolventů VŠ dle oborů'!D$48&gt;0,'Nezam. absolventů VŠ dle oborů'!D4/'Nezam. absolventů VŠ dle oborů'!D$48,"")</f>
        <v>4.4910179640718561E-3</v>
      </c>
      <c r="E4" s="31">
        <f>IF('Nezam. absolventů VŠ dle oborů'!E$48&gt;0,'Nezam. absolventů VŠ dle oborů'!E4/'Nezam. absolventů VŠ dle oborů'!E$48,"")</f>
        <v>0</v>
      </c>
      <c r="F4" s="31">
        <f>IF('Nezam. absolventů VŠ dle oborů'!F$48&gt;0,'Nezam. absolventů VŠ dle oborů'!F4/'Nezam. absolventů VŠ dle oborů'!F$48,"")</f>
        <v>0</v>
      </c>
      <c r="G4" s="31">
        <f>IF('Nezam. absolventů VŠ dle oborů'!G$48&gt;0,'Nezam. absolventů VŠ dle oborů'!G4/'Nezam. absolventů VŠ dle oborů'!G$48,"")</f>
        <v>1.8115942028985507E-3</v>
      </c>
      <c r="H4" s="31">
        <f>IF('Nezam. absolventů VŠ dle oborů'!H$48&gt;0,'Nezam. absolventů VŠ dle oborů'!H4/'Nezam. absolventů VŠ dle oborů'!H$48,"")</f>
        <v>2.3121387283236996E-3</v>
      </c>
      <c r="I4" s="31">
        <f>IF('Nezam. absolventů VŠ dle oborů'!I$48&gt;0,'Nezam. absolventů VŠ dle oborů'!I4/'Nezam. absolventů VŠ dle oborů'!I$48,"")</f>
        <v>3.0165912518853697E-3</v>
      </c>
      <c r="J4" s="31">
        <f>IF('Nezam. absolventů VŠ dle oborů'!J$48&gt;0,'Nezam. absolventů VŠ dle oborů'!J4/'Nezam. absolventů VŠ dle oborů'!J$48,"")</f>
        <v>1.1013215859030838E-3</v>
      </c>
      <c r="K4" s="31">
        <f>IF('Nezam. absolventů VŠ dle oborů'!K$48&gt;0,'Nezam. absolventů VŠ dle oborů'!K4/'Nezam. absolventů VŠ dle oborů'!K$48,"")</f>
        <v>2.8943560057887118E-3</v>
      </c>
      <c r="L4" s="31">
        <f>IF('Nezam. absolventů VŠ dle oborů'!L$48&gt;0,'Nezam. absolventů VŠ dle oborů'!L4/'Nezam. absolventů VŠ dle oborů'!L$48,"")</f>
        <v>4.2553191489361703E-3</v>
      </c>
      <c r="M4" s="31">
        <f>IF('Nezam. absolventů VŠ dle oborů'!M$48&gt;0,'Nezam. absolventů VŠ dle oborů'!M4/'Nezam. absolventů VŠ dle oborů'!M$48,"")</f>
        <v>3.3444816053511705E-3</v>
      </c>
      <c r="N4" s="31">
        <f>IF('Nezam. absolventů VŠ dle oborů'!N$48&gt;0,'Nezam. absolventů VŠ dle oborů'!N4/'Nezam. absolventů VŠ dle oborů'!N$48,"")</f>
        <v>5.1599587203302374E-3</v>
      </c>
      <c r="O4" s="31">
        <f>IF('Nezam. absolventů VŠ dle oborů'!O$48&gt;0,'Nezam. absolventů VŠ dle oborů'!O4/'Nezam. absolventů VŠ dle oborů'!O$48,"")</f>
        <v>2.7855153203342618E-3</v>
      </c>
      <c r="P4" s="31">
        <f>IF('Nezam. absolventů VŠ dle oborů'!P$48&gt;0,'Nezam. absolventů VŠ dle oborů'!P4/'Nezam. absolventů VŠ dle oborů'!P$48,"")</f>
        <v>1.9782393669634025E-3</v>
      </c>
      <c r="Q4" s="31">
        <f>IF('Nezam. absolventů VŠ dle oborů'!Q$48&gt;0,'Nezam. absolventů VŠ dle oborů'!Q4/'Nezam. absolventů VŠ dle oborů'!Q$48,"")</f>
        <v>3.0441400304414001E-3</v>
      </c>
      <c r="R4" s="31">
        <f>IF('Nezam. absolventů VŠ dle oborů'!R$48&gt;0,'Nezam. absolventů VŠ dle oborů'!R4/'Nezam. absolventů VŠ dle oborů'!R$48,"")</f>
        <v>3.2085561497326204E-3</v>
      </c>
      <c r="S4" s="31">
        <f>IF('Nezam. absolventů VŠ dle oborů'!S$48&gt;0,'Nezam. absolventů VŠ dle oborů'!S4/'Nezam. absolventů VŠ dle oborů'!S$48,"")</f>
        <v>0</v>
      </c>
      <c r="T4" s="31">
        <f>IF('Nezam. absolventů VŠ dle oborů'!T$48&gt;0,'Nezam. absolventů VŠ dle oborů'!T4/'Nezam. absolventů VŠ dle oborů'!T$48,"")</f>
        <v>0</v>
      </c>
      <c r="U4" s="31">
        <f>IF('Nezam. absolventů VŠ dle oborů'!U$48&gt;0,'Nezam. absolventů VŠ dle oborů'!U4/'Nezam. absolventů VŠ dle oborů'!U$48,"")</f>
        <v>0</v>
      </c>
      <c r="V4" s="31">
        <f>IF('Nezam. absolventů VŠ dle oborů'!V$48&gt;0,'Nezam. absolventů VŠ dle oborů'!V4/'Nezam. absolventů VŠ dle oborů'!V$48,"")</f>
        <v>2.225519287833828E-3</v>
      </c>
      <c r="W4" s="31">
        <f>IF('Nezam. absolventů VŠ dle oborů'!W$48&gt;0,'Nezam. absolventů VŠ dle oborů'!W4/'Nezam. absolventů VŠ dle oborů'!W$48,"")</f>
        <v>3.1128404669260703E-3</v>
      </c>
      <c r="X4" s="31">
        <f>IF('Nezam. absolventů VŠ dle oborů'!X$48&gt;0,'Nezam. absolventů VŠ dle oborů'!X4/'Nezam. absolventů VŠ dle oborů'!X$48,"")</f>
        <v>2.1074815595363539E-3</v>
      </c>
      <c r="Y4" s="31">
        <f>IF('Nezam. absolventů VŠ dle oborů'!Y$48&gt;0,'Nezam. absolventů VŠ dle oborů'!Y4/'Nezam. absolventů VŠ dle oborů'!Y$48,"")</f>
        <v>2.4737167594310453E-3</v>
      </c>
      <c r="Z4" s="31">
        <f>IF('Nezam. absolventů VŠ dle oborů'!Z$48&gt;0,'Nezam. absolventů VŠ dle oborů'!Z4/'Nezam. absolventů VŠ dle oborů'!Z$48,"")</f>
        <v>2.6978417266187052E-3</v>
      </c>
      <c r="AA4" s="31"/>
      <c r="AB4" s="31"/>
      <c r="AC4" s="31"/>
      <c r="AD4" s="31"/>
      <c r="AE4" s="31"/>
      <c r="AF4" s="31"/>
      <c r="AG4" s="31">
        <f>IF('Nezam. absolventů VŠ dle oborů'!AG$48&gt;0,'Nezam. absolventů VŠ dle oborů'!AG4/'Nezam. absolventů VŠ dle oborů'!AG$48,"")</f>
        <v>4.2553191489361703E-3</v>
      </c>
      <c r="AH4" s="31">
        <f>IF('Nezam. absolventů VŠ dle oborů'!AH$48&gt;0,'Nezam. absolventů VŠ dle oborů'!AH4/'Nezam. absolventů VŠ dle oborů'!AH$48,"")</f>
        <v>2.1105951878429719E-3</v>
      </c>
      <c r="AI4" s="31">
        <f>IF('Nezam. absolventů VŠ dle oborů'!AI$48&gt;0,'Nezam. absolventů VŠ dle oborů'!AI4/'Nezam. absolventů VŠ dle oborů'!AI$48,"")</f>
        <v>4.955947136563877E-3</v>
      </c>
      <c r="AJ4" s="31">
        <f>IF('Nezam. absolventů VŠ dle oborů'!AJ$48&gt;0,'Nezam. absolventů VŠ dle oborů'!AJ4/'Nezam. absolventů VŠ dle oborů'!AJ$48,"")</f>
        <v>1.1025358324145535E-3</v>
      </c>
      <c r="AK4" s="31">
        <f>IF('Nezam. absolventů VŠ dle oborů'!AK$48&gt;0,'Nezam. absolventů VŠ dle oborů'!AK4/'Nezam. absolventů VŠ dle oborů'!AK$48,"")</f>
        <v>9.4073377234242712E-4</v>
      </c>
      <c r="AL4" s="31">
        <f>IF('Nezam. absolventů VŠ dle oborů'!AL$48&gt;0,'Nezam. absolventů VŠ dle oborů'!AL4/'Nezam. absolventů VŠ dle oborů'!AL$48,"")</f>
        <v>1.9646365422396855E-3</v>
      </c>
      <c r="AM4" s="31">
        <f>IF('Nezam. absolventů VŠ dle oborů'!AM$48&gt;0,'Nezam. absolventů VŠ dle oborů'!AM4/'Nezam. absolventů VŠ dle oborů'!AM$48,"")</f>
        <v>1.4347202295552368E-3</v>
      </c>
      <c r="AN4" s="31">
        <f>IF('Nezam. absolventů VŠ dle oborů'!AN$48&gt;0,'Nezam. absolventů VŠ dle oborů'!AN4/'Nezam. absolventů VŠ dle oborů'!AN$48,"")</f>
        <v>2.442002442002442E-3</v>
      </c>
      <c r="AO4" s="31">
        <f>IF('Nezam. absolventů VŠ dle oborů'!AO$48&gt;0,'Nezam. absolventů VŠ dle oborů'!AO4/'Nezam. absolventů VŠ dle oborů'!AO$48,"")</f>
        <v>1.736111111111111E-3</v>
      </c>
    </row>
    <row r="5" spans="1:41" x14ac:dyDescent="0.35">
      <c r="A5" t="s">
        <v>84</v>
      </c>
      <c r="B5" s="61" t="s">
        <v>37</v>
      </c>
      <c r="C5" s="31">
        <f>IF('Nezam. absolventů VŠ dle oborů'!C$48&gt;0,'Nezam. absolventů VŠ dle oborů'!C5/'Nezam. absolventů VŠ dle oborů'!C$48,"")</f>
        <v>7.4441687344913151E-3</v>
      </c>
      <c r="D5" s="31">
        <f>IF('Nezam. absolventů VŠ dle oborů'!D$48&gt;0,'Nezam. absolventů VŠ dle oborů'!D5/'Nezam. absolventů VŠ dle oborů'!D$48,"")</f>
        <v>2.3952095808383235E-2</v>
      </c>
      <c r="E5" s="31">
        <f>IF('Nezam. absolventů VŠ dle oborů'!E$48&gt;0,'Nezam. absolventů VŠ dle oborů'!E5/'Nezam. absolventů VŠ dle oborů'!E$48,"")</f>
        <v>1.4814814814814815E-2</v>
      </c>
      <c r="F5" s="31">
        <f>IF('Nezam. absolventů VŠ dle oborů'!F$48&gt;0,'Nezam. absolventů VŠ dle oborů'!F5/'Nezam. absolventů VŠ dle oborů'!F$48,"")</f>
        <v>1.5364916773367477E-2</v>
      </c>
      <c r="G5" s="31">
        <f>IF('Nezam. absolventů VŠ dle oborů'!G$48&gt;0,'Nezam. absolventů VŠ dle oborů'!G5/'Nezam. absolventů VŠ dle oborů'!G$48,"")</f>
        <v>1.6304347826086956E-2</v>
      </c>
      <c r="H5" s="31">
        <f>IF('Nezam. absolventů VŠ dle oborů'!H$48&gt;0,'Nezam. absolventů VŠ dle oborů'!H5/'Nezam. absolventů VŠ dle oborů'!H$48,"")</f>
        <v>1.6184971098265895E-2</v>
      </c>
      <c r="I5" s="31">
        <f>IF('Nezam. absolventů VŠ dle oborů'!I$48&gt;0,'Nezam. absolventů VŠ dle oborů'!I5/'Nezam. absolventů VŠ dle oborů'!I$48,"")</f>
        <v>1.8099547511312219E-2</v>
      </c>
      <c r="J5" s="31">
        <f>IF('Nezam. absolventů VŠ dle oborů'!J$48&gt;0,'Nezam. absolventů VŠ dle oborů'!J5/'Nezam. absolventů VŠ dle oborů'!J$48,"")</f>
        <v>5.5066079295154188E-3</v>
      </c>
      <c r="K5" s="31">
        <f>IF('Nezam. absolventů VŠ dle oborů'!K$48&gt;0,'Nezam. absolventů VŠ dle oborů'!K5/'Nezam. absolventů VŠ dle oborů'!K$48,"")</f>
        <v>5.7887120115774236E-3</v>
      </c>
      <c r="L5" s="31">
        <f>IF('Nezam. absolventů VŠ dle oborů'!L$48&gt;0,'Nezam. absolventů VŠ dle oborů'!L5/'Nezam. absolventů VŠ dle oborů'!L$48,"")</f>
        <v>8.5106382978723406E-3</v>
      </c>
      <c r="M5" s="31">
        <f>IF('Nezam. absolventů VŠ dle oborů'!M$48&gt;0,'Nezam. absolventů VŠ dle oborů'!M5/'Nezam. absolventů VŠ dle oborů'!M$48,"")</f>
        <v>5.016722408026756E-3</v>
      </c>
      <c r="N5" s="31">
        <f>IF('Nezam. absolventů VŠ dle oborů'!N$48&gt;0,'Nezam. absolventů VŠ dle oborů'!N5/'Nezam. absolventů VŠ dle oborů'!N$48,"")</f>
        <v>1.1351909184726523E-2</v>
      </c>
      <c r="O5" s="31">
        <f>IF('Nezam. absolventů VŠ dle oborů'!O$48&gt;0,'Nezam. absolventů VŠ dle oborů'!O5/'Nezam. absolventů VŠ dle oborů'!O$48,"")</f>
        <v>6.9637883008356544E-3</v>
      </c>
      <c r="P5" s="31">
        <f>IF('Nezam. absolventů VŠ dle oborů'!P$48&gt;0,'Nezam. absolventů VŠ dle oborů'!P5/'Nezam. absolventů VŠ dle oborů'!P$48,"")</f>
        <v>1.3847675568743818E-2</v>
      </c>
      <c r="Q5" s="31">
        <f>IF('Nezam. absolventů VŠ dle oborů'!Q$48&gt;0,'Nezam. absolventů VŠ dle oborů'!Q5/'Nezam. absolventů VŠ dle oborů'!Q$48,"")</f>
        <v>3.1963470319634701E-2</v>
      </c>
      <c r="R5" s="31">
        <f>IF('Nezam. absolventů VŠ dle oborů'!R$48&gt;0,'Nezam. absolventů VŠ dle oborů'!R5/'Nezam. absolventů VŠ dle oborů'!R$48,"")</f>
        <v>1.2834224598930482E-2</v>
      </c>
      <c r="S5" s="31">
        <f>IF('Nezam. absolventů VŠ dle oborů'!S$48&gt;0,'Nezam. absolventů VŠ dle oborů'!S5/'Nezam. absolventů VŠ dle oborů'!S$48,"")</f>
        <v>1.2048192771084338E-2</v>
      </c>
      <c r="T5" s="31">
        <f>IF('Nezam. absolventů VŠ dle oborů'!T$48&gt;0,'Nezam. absolventů VŠ dle oborů'!T5/'Nezam. absolventů VŠ dle oborů'!T$48,"")</f>
        <v>8.2644628099173556E-3</v>
      </c>
      <c r="U5" s="31">
        <f>IF('Nezam. absolventů VŠ dle oborů'!U$48&gt;0,'Nezam. absolventů VŠ dle oborů'!U5/'Nezam. absolventů VŠ dle oborů'!U$48,"")</f>
        <v>1.1600928074245939E-2</v>
      </c>
      <c r="V5" s="31">
        <f>IF('Nezam. absolventů VŠ dle oborů'!V$48&gt;0,'Nezam. absolventů VŠ dle oborů'!V5/'Nezam. absolventů VŠ dle oborů'!V$48,"")</f>
        <v>8.9020771513353119E-3</v>
      </c>
      <c r="W5" s="31">
        <f>IF('Nezam. absolventů VŠ dle oborů'!W$48&gt;0,'Nezam. absolventů VŠ dle oborů'!W5/'Nezam. absolventů VŠ dle oborů'!W$48,"")</f>
        <v>1.1673151750972763E-2</v>
      </c>
      <c r="X5" s="31">
        <f>IF('Nezam. absolventů VŠ dle oborů'!X$48&gt;0,'Nezam. absolventů VŠ dle oborů'!X5/'Nezam. absolventů VŠ dle oborů'!X$48,"")</f>
        <v>7.9030558482613283E-3</v>
      </c>
      <c r="Y5" s="31">
        <f>IF('Nezam. absolventů VŠ dle oborů'!Y$48&gt;0,'Nezam. absolventů VŠ dle oborů'!Y5/'Nezam. absolventů VŠ dle oborů'!Y$48,"")</f>
        <v>1.7316017316017316E-2</v>
      </c>
      <c r="Z5" s="31">
        <f>IF('Nezam. absolventů VŠ dle oborů'!Z$48&gt;0,'Nezam. absolventů VŠ dle oborů'!Z5/'Nezam. absolventů VŠ dle oborů'!Z$48,"")</f>
        <v>1.3938848920863309E-2</v>
      </c>
      <c r="AA5" s="31"/>
      <c r="AB5" s="31"/>
      <c r="AC5" s="31"/>
      <c r="AD5" s="31"/>
      <c r="AE5" s="31"/>
      <c r="AF5" s="31"/>
      <c r="AG5" s="31">
        <f>IF('Nezam. absolventů VŠ dle oborů'!AG$48&gt;0,'Nezam. absolventů VŠ dle oborů'!AG5/'Nezam. absolventů VŠ dle oborů'!AG$48,"")</f>
        <v>1.3711583924349883E-2</v>
      </c>
      <c r="AH5" s="31">
        <f>IF('Nezam. absolventů VŠ dle oborů'!AH$48&gt;0,'Nezam. absolventů VŠ dle oborů'!AH5/'Nezam. absolventů VŠ dle oborů'!AH$48,"")</f>
        <v>8.4423807513718876E-3</v>
      </c>
      <c r="AI5" s="31">
        <f>IF('Nezam. absolventů VŠ dle oborů'!AI$48&gt;0,'Nezam. absolventů VŠ dle oborů'!AI5/'Nezam. absolventů VŠ dle oborů'!AI$48,"")</f>
        <v>1.1013215859030838E-2</v>
      </c>
      <c r="AJ5" s="31">
        <f>IF('Nezam. absolventů VŠ dle oborů'!AJ$48&gt;0,'Nezam. absolventů VŠ dle oborů'!AJ5/'Nezam. absolventů VŠ dle oborů'!AJ$48,"")</f>
        <v>1.2679162072767364E-2</v>
      </c>
      <c r="AK5" s="31">
        <f>IF('Nezam. absolventů VŠ dle oborů'!AK$48&gt;0,'Nezam. absolventů VŠ dle oborů'!AK5/'Nezam. absolventů VŠ dle oborů'!AK$48,"")</f>
        <v>1.2229539040451553E-2</v>
      </c>
      <c r="AL5" s="31">
        <f>IF('Nezam. absolventů VŠ dle oborů'!AL$48&gt;0,'Nezam. absolventů VŠ dle oborů'!AL5/'Nezam. absolventů VŠ dle oborů'!AL$48,"")</f>
        <v>1.2770137524557957E-2</v>
      </c>
      <c r="AM5" s="31">
        <f>IF('Nezam. absolventů VŠ dle oborů'!AM$48&gt;0,'Nezam. absolventů VŠ dle oborů'!AM5/'Nezam. absolventů VŠ dle oborů'!AM$48,"")</f>
        <v>1.4347202295552367E-2</v>
      </c>
      <c r="AN5" s="31">
        <f>IF('Nezam. absolventů VŠ dle oborů'!AN$48&gt;0,'Nezam. absolventů VŠ dle oborů'!AN5/'Nezam. absolventů VŠ dle oborů'!AN$48,"")</f>
        <v>1.098901098901099E-2</v>
      </c>
      <c r="AO5" s="31">
        <f>IF('Nezam. absolventů VŠ dle oborů'!AO$48&gt;0,'Nezam. absolventů VŠ dle oborů'!AO5/'Nezam. absolventů VŠ dle oborů'!AO$48,"")</f>
        <v>1.9097222222222224E-2</v>
      </c>
    </row>
    <row r="6" spans="1:41" x14ac:dyDescent="0.35">
      <c r="A6" t="s">
        <v>84</v>
      </c>
      <c r="B6" s="61" t="s">
        <v>38</v>
      </c>
      <c r="C6" s="31">
        <f>IF('Nezam. absolventů VŠ dle oborů'!C$48&gt;0,'Nezam. absolventů VŠ dle oborů'!C6/'Nezam. absolventů VŠ dle oborů'!C$48,"")</f>
        <v>2.4813895781637717E-3</v>
      </c>
      <c r="D6" s="31">
        <f>IF('Nezam. absolventů VŠ dle oborů'!D$48&gt;0,'Nezam. absolventů VŠ dle oborů'!D6/'Nezam. absolventů VŠ dle oborů'!D$48,"")</f>
        <v>2.9940119760479044E-3</v>
      </c>
      <c r="E6" s="31">
        <f>IF('Nezam. absolventů VŠ dle oborů'!E$48&gt;0,'Nezam. absolventů VŠ dle oborů'!E6/'Nezam. absolventů VŠ dle oborů'!E$48,"")</f>
        <v>4.9382716049382715E-3</v>
      </c>
      <c r="F6" s="31">
        <f>IF('Nezam. absolventů VŠ dle oborů'!F$48&gt;0,'Nezam. absolventů VŠ dle oborů'!F6/'Nezam. absolventů VŠ dle oborů'!F$48,"")</f>
        <v>3.8412291933418692E-3</v>
      </c>
      <c r="G6" s="31">
        <f>IF('Nezam. absolventů VŠ dle oborů'!G$48&gt;0,'Nezam. absolventů VŠ dle oborů'!G6/'Nezam. absolventů VŠ dle oborů'!G$48,"")</f>
        <v>7.246376811594203E-3</v>
      </c>
      <c r="H6" s="31">
        <f>IF('Nezam. absolventů VŠ dle oborů'!H$48&gt;0,'Nezam. absolventů VŠ dle oborů'!H6/'Nezam. absolventů VŠ dle oborů'!H$48,"")</f>
        <v>6.9364161849710983E-3</v>
      </c>
      <c r="I6" s="31">
        <f>IF('Nezam. absolventů VŠ dle oborů'!I$48&gt;0,'Nezam. absolventů VŠ dle oborů'!I6/'Nezam. absolventů VŠ dle oborů'!I$48,"")</f>
        <v>9.0497737556561094E-3</v>
      </c>
      <c r="J6" s="31">
        <f>IF('Nezam. absolventů VŠ dle oborů'!J$48&gt;0,'Nezam. absolventů VŠ dle oborů'!J6/'Nezam. absolventů VŠ dle oborů'!J$48,"")</f>
        <v>8.8105726872246704E-3</v>
      </c>
      <c r="K6" s="31">
        <f>IF('Nezam. absolventů VŠ dle oborů'!K$48&gt;0,'Nezam. absolventů VŠ dle oborů'!K6/'Nezam. absolventů VŠ dle oborů'!K$48,"")</f>
        <v>7.2358900144717797E-3</v>
      </c>
      <c r="L6" s="31">
        <f>IF('Nezam. absolventů VŠ dle oborů'!L$48&gt;0,'Nezam. absolventů VŠ dle oborů'!L6/'Nezam. absolventů VŠ dle oborů'!L$48,"")</f>
        <v>5.3191489361702126E-3</v>
      </c>
      <c r="M6" s="31">
        <f>IF('Nezam. absolventů VŠ dle oborů'!M$48&gt;0,'Nezam. absolventů VŠ dle oborů'!M6/'Nezam. absolventů VŠ dle oborů'!M$48,"")</f>
        <v>6.688963210702341E-3</v>
      </c>
      <c r="N6" s="31">
        <f>IF('Nezam. absolventů VŠ dle oborů'!N$48&gt;0,'Nezam. absolventů VŠ dle oborů'!N6/'Nezam. absolventů VŠ dle oborů'!N$48,"")</f>
        <v>1.0319917440660475E-2</v>
      </c>
      <c r="O6" s="31">
        <f>IF('Nezam. absolventů VŠ dle oborů'!O$48&gt;0,'Nezam. absolventů VŠ dle oborů'!O6/'Nezam. absolventů VŠ dle oborů'!O$48,"")</f>
        <v>1.532033426183844E-2</v>
      </c>
      <c r="P6" s="31">
        <f>IF('Nezam. absolventů VŠ dle oborů'!P$48&gt;0,'Nezam. absolventů VŠ dle oborů'!P6/'Nezam. absolventů VŠ dle oborů'!P$48,"")</f>
        <v>3.956478733926805E-3</v>
      </c>
      <c r="Q6" s="31">
        <f>IF('Nezam. absolventů VŠ dle oborů'!Q$48&gt;0,'Nezam. absolventů VŠ dle oborů'!Q6/'Nezam. absolventů VŠ dle oborů'!Q$48,"")</f>
        <v>6.0882800608828003E-3</v>
      </c>
      <c r="R6" s="31">
        <f>IF('Nezam. absolventů VŠ dle oborů'!R$48&gt;0,'Nezam. absolventů VŠ dle oborů'!R6/'Nezam. absolventů VŠ dle oborů'!R$48,"")</f>
        <v>2.1390374331550803E-3</v>
      </c>
      <c r="S6" s="31">
        <f>IF('Nezam. absolventů VŠ dle oborů'!S$48&gt;0,'Nezam. absolventů VŠ dle oborů'!S6/'Nezam. absolventů VŠ dle oborů'!S$48,"")</f>
        <v>1.2048192771084338E-2</v>
      </c>
      <c r="T6" s="31">
        <f>IF('Nezam. absolventů VŠ dle oborů'!T$48&gt;0,'Nezam. absolventů VŠ dle oborů'!T6/'Nezam. absolventů VŠ dle oborů'!T$48,"")</f>
        <v>4.1322314049586778E-3</v>
      </c>
      <c r="U6" s="31">
        <f>IF('Nezam. absolventů VŠ dle oborů'!U$48&gt;0,'Nezam. absolventů VŠ dle oborů'!U6/'Nezam. absolventů VŠ dle oborů'!U$48,"")</f>
        <v>8.1206496519721574E-3</v>
      </c>
      <c r="V6" s="31">
        <f>IF('Nezam. absolventů VŠ dle oborů'!V$48&gt;0,'Nezam. absolventů VŠ dle oborů'!V6/'Nezam. absolventů VŠ dle oborů'!V$48,"")</f>
        <v>1.0385756676557863E-2</v>
      </c>
      <c r="W6" s="31">
        <f>IF('Nezam. absolventů VŠ dle oborů'!W$48&gt;0,'Nezam. absolventů VŠ dle oborů'!W6/'Nezam. absolventů VŠ dle oborů'!W$48,"")</f>
        <v>1.0894941634241245E-2</v>
      </c>
      <c r="X6" s="31">
        <f>IF('Nezam. absolventů VŠ dle oborů'!X$48&gt;0,'Nezam. absolventů VŠ dle oborů'!X6/'Nezam. absolventů VŠ dle oborů'!X$48,"")</f>
        <v>8.4299262381454156E-3</v>
      </c>
      <c r="Y6" s="31">
        <f>IF('Nezam. absolventů VŠ dle oborů'!Y$48&gt;0,'Nezam. absolventů VŠ dle oborů'!Y6/'Nezam. absolventů VŠ dle oborů'!Y$48,"")</f>
        <v>4.329004329004329E-3</v>
      </c>
      <c r="Z6" s="31">
        <f>IF('Nezam. absolventů VŠ dle oborů'!Z$48&gt;0,'Nezam. absolventů VŠ dle oborů'!Z6/'Nezam. absolventů VŠ dle oborů'!Z$48,"")</f>
        <v>4.9460431654676255E-3</v>
      </c>
      <c r="AA6" s="31"/>
      <c r="AB6" s="31"/>
      <c r="AC6" s="31"/>
      <c r="AD6" s="31"/>
      <c r="AE6" s="31"/>
      <c r="AF6" s="31"/>
      <c r="AG6" s="31">
        <f>IF('Nezam. absolventů VŠ dle oborů'!AG$48&gt;0,'Nezam. absolventů VŠ dle oborů'!AG6/'Nezam. absolventů VŠ dle oborů'!AG$48,"")</f>
        <v>4.7281323877068557E-3</v>
      </c>
      <c r="AH6" s="31">
        <f>IF('Nezam. absolventů VŠ dle oborů'!AH$48&gt;0,'Nezam. absolventů VŠ dle oborů'!AH6/'Nezam. absolventů VŠ dle oborů'!AH$48,"")</f>
        <v>2.9548332629801602E-3</v>
      </c>
      <c r="AI6" s="31">
        <f>IF('Nezam. absolventů VŠ dle oborů'!AI$48&gt;0,'Nezam. absolventů VŠ dle oborů'!AI6/'Nezam. absolventů VŠ dle oborů'!AI$48,"")</f>
        <v>7.1585903083700442E-3</v>
      </c>
      <c r="AJ6" s="31">
        <f>IF('Nezam. absolventů VŠ dle oborů'!AJ$48&gt;0,'Nezam. absolventů VŠ dle oborů'!AJ6/'Nezam. absolventů VŠ dle oborů'!AJ$48,"")</f>
        <v>4.9614112458654909E-3</v>
      </c>
      <c r="AK6" s="31">
        <f>IF('Nezam. absolventů VŠ dle oborů'!AK$48&gt;0,'Nezam. absolventů VŠ dle oborů'!AK6/'Nezam. absolventů VŠ dle oborů'!AK$48,"")</f>
        <v>3.7629350893697085E-3</v>
      </c>
      <c r="AL6" s="31">
        <f>IF('Nezam. absolventů VŠ dle oborů'!AL$48&gt;0,'Nezam. absolventů VŠ dle oborů'!AL6/'Nezam. absolventů VŠ dle oborů'!AL$48,"")</f>
        <v>1.9646365422396855E-3</v>
      </c>
      <c r="AM6" s="31">
        <f>IF('Nezam. absolventů VŠ dle oborů'!AM$48&gt;0,'Nezam. absolventů VŠ dle oborů'!AM6/'Nezam. absolventů VŠ dle oborů'!AM$48,"")</f>
        <v>7.1736011477761836E-3</v>
      </c>
      <c r="AN6" s="31">
        <f>IF('Nezam. absolventů VŠ dle oborů'!AN$48&gt;0,'Nezam. absolventů VŠ dle oborů'!AN6/'Nezam. absolventů VŠ dle oborů'!AN$48,"")</f>
        <v>0</v>
      </c>
      <c r="AO6" s="31">
        <f>IF('Nezam. absolventů VŠ dle oborů'!AO$48&gt;0,'Nezam. absolventů VŠ dle oborů'!AO6/'Nezam. absolventů VŠ dle oborů'!AO$48,"")</f>
        <v>3.472222222222222E-3</v>
      </c>
    </row>
    <row r="7" spans="1:41" x14ac:dyDescent="0.35">
      <c r="A7" t="s">
        <v>84</v>
      </c>
      <c r="B7" s="61" t="s">
        <v>39</v>
      </c>
      <c r="C7" s="31">
        <f>IF('Nezam. absolventů VŠ dle oborů'!C$48&gt;0,'Nezam. absolventů VŠ dle oborů'!C7/'Nezam. absolventů VŠ dle oborů'!C$48,"")</f>
        <v>9.9255583126550868E-3</v>
      </c>
      <c r="D7" s="31">
        <f>IF('Nezam. absolventů VŠ dle oborů'!D$48&gt;0,'Nezam. absolventů VŠ dle oborů'!D7/'Nezam. absolventů VŠ dle oborů'!D$48,"")</f>
        <v>1.3473053892215569E-2</v>
      </c>
      <c r="E7" s="31">
        <f>IF('Nezam. absolventů VŠ dle oborů'!E$48&gt;0,'Nezam. absolventů VŠ dle oborů'!E7/'Nezam. absolventů VŠ dle oborů'!E$48,"")</f>
        <v>1.2345679012345678E-2</v>
      </c>
      <c r="F7" s="31">
        <f>IF('Nezam. absolventů VŠ dle oborů'!F$48&gt;0,'Nezam. absolventů VŠ dle oborů'!F7/'Nezam. absolventů VŠ dle oborů'!F$48,"")</f>
        <v>7.6824583866837385E-3</v>
      </c>
      <c r="G7" s="31">
        <f>IF('Nezam. absolventů VŠ dle oborů'!G$48&gt;0,'Nezam. absolventů VŠ dle oborů'!G7/'Nezam. absolventů VŠ dle oborů'!G$48,"")</f>
        <v>1.4492753623188406E-2</v>
      </c>
      <c r="H7" s="31">
        <f>IF('Nezam. absolventů VŠ dle oborů'!H$48&gt;0,'Nezam. absolventů VŠ dle oborů'!H7/'Nezam. absolventů VŠ dle oborů'!H$48,"")</f>
        <v>9.2485549132947983E-3</v>
      </c>
      <c r="I7" s="31">
        <f>IF('Nezam. absolventů VŠ dle oborů'!I$48&gt;0,'Nezam. absolventů VŠ dle oborů'!I7/'Nezam. absolventů VŠ dle oborů'!I$48,"")</f>
        <v>1.2066365007541479E-2</v>
      </c>
      <c r="J7" s="31">
        <f>IF('Nezam. absolventů VŠ dle oborů'!J$48&gt;0,'Nezam. absolventů VŠ dle oborů'!J7/'Nezam. absolventů VŠ dle oborů'!J$48,"")</f>
        <v>6.6079295154185024E-3</v>
      </c>
      <c r="K7" s="31">
        <f>IF('Nezam. absolventů VŠ dle oborů'!K$48&gt;0,'Nezam. absolventů VŠ dle oborů'!K7/'Nezam. absolventů VŠ dle oborů'!K$48,"")</f>
        <v>5.7887120115774236E-3</v>
      </c>
      <c r="L7" s="31">
        <f>IF('Nezam. absolventů VŠ dle oborů'!L$48&gt;0,'Nezam. absolventů VŠ dle oborů'!L7/'Nezam. absolventů VŠ dle oborů'!L$48,"")</f>
        <v>9.5744680851063829E-3</v>
      </c>
      <c r="M7" s="31">
        <f>IF('Nezam. absolventů VŠ dle oborů'!M$48&gt;0,'Nezam. absolventů VŠ dle oborů'!M7/'Nezam. absolventů VŠ dle oborů'!M$48,"")</f>
        <v>1.5050167224080268E-2</v>
      </c>
      <c r="N7" s="31">
        <f>IF('Nezam. absolventů VŠ dle oborů'!N$48&gt;0,'Nezam. absolventů VŠ dle oborů'!N7/'Nezam. absolventů VŠ dle oborů'!N$48,"")</f>
        <v>9.2879256965944269E-3</v>
      </c>
      <c r="O7" s="31">
        <f>IF('Nezam. absolventů VŠ dle oborů'!O$48&gt;0,'Nezam. absolventů VŠ dle oborů'!O7/'Nezam. absolventů VŠ dle oborů'!O$48,"")</f>
        <v>1.3927576601671309E-2</v>
      </c>
      <c r="P7" s="31">
        <f>IF('Nezam. absolventů VŠ dle oborů'!P$48&gt;0,'Nezam. absolventů VŠ dle oborů'!P7/'Nezam. absolventů VŠ dle oborů'!P$48,"")</f>
        <v>8.9020771513353119E-3</v>
      </c>
      <c r="Q7" s="31">
        <f>IF('Nezam. absolventů VŠ dle oborů'!Q$48&gt;0,'Nezam. absolventů VŠ dle oborů'!Q7/'Nezam. absolventů VŠ dle oborů'!Q$48,"")</f>
        <v>1.5220700152207001E-2</v>
      </c>
      <c r="R7" s="31">
        <f>IF('Nezam. absolventů VŠ dle oborů'!R$48&gt;0,'Nezam. absolventů VŠ dle oborů'!R7/'Nezam. absolventů VŠ dle oborů'!R$48,"")</f>
        <v>1.1764705882352941E-2</v>
      </c>
      <c r="S7" s="31">
        <f>IF('Nezam. absolventů VŠ dle oborů'!S$48&gt;0,'Nezam. absolventů VŠ dle oborů'!S7/'Nezam. absolventů VŠ dle oborů'!S$48,"")</f>
        <v>2.0654044750430294E-2</v>
      </c>
      <c r="T7" s="31">
        <f>IF('Nezam. absolventů VŠ dle oborů'!T$48&gt;0,'Nezam. absolventů VŠ dle oborů'!T7/'Nezam. absolventů VŠ dle oborů'!T$48,"")</f>
        <v>1.4462809917355372E-2</v>
      </c>
      <c r="U7" s="31">
        <f>IF('Nezam. absolventů VŠ dle oborů'!U$48&gt;0,'Nezam. absolventů VŠ dle oborů'!U7/'Nezam. absolventů VŠ dle oborů'!U$48,"")</f>
        <v>1.7401392111368909E-2</v>
      </c>
      <c r="V7" s="31">
        <f>IF('Nezam. absolventů VŠ dle oborů'!V$48&gt;0,'Nezam. absolventů VŠ dle oborů'!V7/'Nezam. absolventů VŠ dle oborů'!V$48,"")</f>
        <v>1.112759643916914E-2</v>
      </c>
      <c r="W7" s="31">
        <f>IF('Nezam. absolventů VŠ dle oborů'!W$48&gt;0,'Nezam. absolventů VŠ dle oborů'!W7/'Nezam. absolventů VŠ dle oborů'!W$48,"")</f>
        <v>1.3229571984435798E-2</v>
      </c>
      <c r="X7" s="31">
        <f>IF('Nezam. absolventů VŠ dle oborů'!X$48&gt;0,'Nezam. absolventů VŠ dle oborů'!X7/'Nezam. absolventů VŠ dle oborů'!X$48,"")</f>
        <v>1.0010537407797681E-2</v>
      </c>
      <c r="Y7" s="31">
        <f>IF('Nezam. absolventů VŠ dle oborů'!Y$48&gt;0,'Nezam. absolventů VŠ dle oborů'!Y7/'Nezam. absolventů VŠ dle oborů'!Y$48,"")</f>
        <v>1.5460729746444033E-2</v>
      </c>
      <c r="Z7" s="31">
        <f>IF('Nezam. absolventů VŠ dle oborů'!Z$48&gt;0,'Nezam. absolventů VŠ dle oborů'!Z7/'Nezam. absolventů VŠ dle oborů'!Z$48,"")</f>
        <v>6.2949640287769783E-3</v>
      </c>
      <c r="AA7" s="31"/>
      <c r="AB7" s="31"/>
      <c r="AC7" s="31"/>
      <c r="AD7" s="31"/>
      <c r="AE7" s="31"/>
      <c r="AF7" s="31"/>
      <c r="AG7" s="31">
        <f>IF('Nezam. absolventů VŠ dle oborů'!AG$48&gt;0,'Nezam. absolventů VŠ dle oborů'!AG7/'Nezam. absolventů VŠ dle oborů'!AG$48,"")</f>
        <v>1.1820330969267139E-2</v>
      </c>
      <c r="AH7" s="31">
        <f>IF('Nezam. absolventů VŠ dle oborů'!AH$48&gt;0,'Nezam. absolventů VŠ dle oborů'!AH7/'Nezam. absolventů VŠ dle oborů'!AH$48,"")</f>
        <v>5.9096665259603205E-3</v>
      </c>
      <c r="AI7" s="31">
        <f>IF('Nezam. absolventů VŠ dle oborů'!AI$48&gt;0,'Nezam. absolventů VŠ dle oborů'!AI7/'Nezam. absolventů VŠ dle oborů'!AI$48,"")</f>
        <v>9.911894273127754E-3</v>
      </c>
      <c r="AJ7" s="31">
        <f>IF('Nezam. absolventů VŠ dle oborů'!AJ$48&gt;0,'Nezam. absolventů VŠ dle oborů'!AJ7/'Nezam. absolventů VŠ dle oborů'!AJ$48,"")</f>
        <v>8.2690187431091518E-3</v>
      </c>
      <c r="AK7" s="31">
        <f>IF('Nezam. absolventů VŠ dle oborů'!AK$48&gt;0,'Nezam. absolventů VŠ dle oborů'!AK7/'Nezam. absolventů VŠ dle oborů'!AK$48,"")</f>
        <v>1.317027281279398E-2</v>
      </c>
      <c r="AL7" s="31">
        <f>IF('Nezam. absolventů VŠ dle oborů'!AL$48&gt;0,'Nezam. absolventů VŠ dle oborů'!AL7/'Nezam. absolventů VŠ dle oborů'!AL$48,"")</f>
        <v>4.911591355599214E-3</v>
      </c>
      <c r="AM7" s="31">
        <f>IF('Nezam. absolventů VŠ dle oborů'!AM$48&gt;0,'Nezam. absolventů VŠ dle oborů'!AM7/'Nezam. absolventů VŠ dle oborů'!AM$48,"")</f>
        <v>1.4347202295552367E-2</v>
      </c>
      <c r="AN7" s="31">
        <f>IF('Nezam. absolventů VŠ dle oborů'!AN$48&gt;0,'Nezam. absolventů VŠ dle oborů'!AN7/'Nezam. absolventů VŠ dle oborů'!AN$48,"")</f>
        <v>7.326007326007326E-3</v>
      </c>
      <c r="AO7" s="31">
        <f>IF('Nezam. absolventů VŠ dle oborů'!AO$48&gt;0,'Nezam. absolventů VŠ dle oborů'!AO7/'Nezam. absolventů VŠ dle oborů'!AO$48,"")</f>
        <v>8.6805555555555559E-3</v>
      </c>
    </row>
    <row r="8" spans="1:41" x14ac:dyDescent="0.35">
      <c r="A8" t="s">
        <v>84</v>
      </c>
      <c r="B8" s="61" t="s">
        <v>40</v>
      </c>
      <c r="C8" s="31">
        <f>IF('Nezam. absolventů VŠ dle oborů'!C$48&gt;0,'Nezam. absolventů VŠ dle oborů'!C8/'Nezam. absolventů VŠ dle oborů'!C$48,"")</f>
        <v>1.7369727047146403E-2</v>
      </c>
      <c r="D8" s="31">
        <f>IF('Nezam. absolventů VŠ dle oborů'!D$48&gt;0,'Nezam. absolventů VŠ dle oborů'!D8/'Nezam. absolventů VŠ dle oborů'!D$48,"")</f>
        <v>5.9880239520958087E-3</v>
      </c>
      <c r="E8" s="31">
        <f>IF('Nezam. absolventů VŠ dle oborů'!E$48&gt;0,'Nezam. absolventů VŠ dle oborů'!E8/'Nezam. absolventů VŠ dle oborů'!E$48,"")</f>
        <v>9.876543209876543E-3</v>
      </c>
      <c r="F8" s="31">
        <f>IF('Nezam. absolventů VŠ dle oborů'!F$48&gt;0,'Nezam. absolventů VŠ dle oborů'!F8/'Nezam. absolventů VŠ dle oborů'!F$48,"")</f>
        <v>6.4020486555697821E-3</v>
      </c>
      <c r="G8" s="31">
        <f>IF('Nezam. absolventů VŠ dle oborů'!G$48&gt;0,'Nezam. absolventů VŠ dle oborů'!G8/'Nezam. absolventů VŠ dle oborů'!G$48,"")</f>
        <v>3.6231884057971015E-3</v>
      </c>
      <c r="H8" s="31">
        <f>IF('Nezam. absolventů VŠ dle oborů'!H$48&gt;0,'Nezam. absolventů VŠ dle oborů'!H8/'Nezam. absolventů VŠ dle oborů'!H$48,"")</f>
        <v>2.3121387283236996E-3</v>
      </c>
      <c r="I8" s="31">
        <f>IF('Nezam. absolventů VŠ dle oborů'!I$48&gt;0,'Nezam. absolventů VŠ dle oborů'!I8/'Nezam. absolventů VŠ dle oborů'!I$48,"")</f>
        <v>3.0165912518853697E-3</v>
      </c>
      <c r="J8" s="31">
        <f>IF('Nezam. absolventů VŠ dle oborů'!J$48&gt;0,'Nezam. absolventů VŠ dle oborů'!J8/'Nezam. absolventů VŠ dle oborů'!J$48,"")</f>
        <v>4.4052863436123352E-3</v>
      </c>
      <c r="K8" s="31">
        <f>IF('Nezam. absolventů VŠ dle oborů'!K$48&gt;0,'Nezam. absolventů VŠ dle oborů'!K8/'Nezam. absolventů VŠ dle oborů'!K$48,"")</f>
        <v>1.4471780028943559E-3</v>
      </c>
      <c r="L8" s="31">
        <f>IF('Nezam. absolventů VŠ dle oborů'!L$48&gt;0,'Nezam. absolventů VŠ dle oborů'!L8/'Nezam. absolventů VŠ dle oborů'!L$48,"")</f>
        <v>8.5106382978723406E-3</v>
      </c>
      <c r="M8" s="31">
        <f>IF('Nezam. absolventů VŠ dle oborů'!M$48&gt;0,'Nezam. absolventů VŠ dle oborů'!M8/'Nezam. absolventů VŠ dle oborů'!M$48,"")</f>
        <v>1.3377926421404682E-2</v>
      </c>
      <c r="N8" s="31">
        <f>IF('Nezam. absolventů VŠ dle oborů'!N$48&gt;0,'Nezam. absolventů VŠ dle oborů'!N8/'Nezam. absolventů VŠ dle oborů'!N$48,"")</f>
        <v>1.7543859649122806E-2</v>
      </c>
      <c r="O8" s="31">
        <f>IF('Nezam. absolventů VŠ dle oborů'!O$48&gt;0,'Nezam. absolventů VŠ dle oborů'!O8/'Nezam. absolventů VŠ dle oborů'!O$48,"")</f>
        <v>1.1142061281337047E-2</v>
      </c>
      <c r="P8" s="31">
        <f>IF('Nezam. absolventů VŠ dle oborů'!P$48&gt;0,'Nezam. absolventů VŠ dle oborů'!P8/'Nezam. absolventů VŠ dle oborů'!P$48,"")</f>
        <v>8.9020771513353119E-3</v>
      </c>
      <c r="Q8" s="31">
        <f>IF('Nezam. absolventů VŠ dle oborů'!Q$48&gt;0,'Nezam. absolventů VŠ dle oborů'!Q8/'Nezam. absolventů VŠ dle oborů'!Q$48,"")</f>
        <v>1.3698630136986301E-2</v>
      </c>
      <c r="R8" s="31">
        <f>IF('Nezam. absolventů VŠ dle oborů'!R$48&gt;0,'Nezam. absolventů VŠ dle oborů'!R8/'Nezam. absolventů VŠ dle oborů'!R$48,"")</f>
        <v>9.6256684491978616E-3</v>
      </c>
      <c r="S8" s="31">
        <f>IF('Nezam. absolventů VŠ dle oborů'!S$48&gt;0,'Nezam. absolventů VŠ dle oborů'!S8/'Nezam. absolventů VŠ dle oborů'!S$48,"")</f>
        <v>1.3769363166953529E-2</v>
      </c>
      <c r="T8" s="31">
        <f>IF('Nezam. absolventů VŠ dle oborů'!T$48&gt;0,'Nezam. absolventů VŠ dle oborů'!T8/'Nezam. absolventů VŠ dle oborů'!T$48,"")</f>
        <v>1.6528925619834711E-2</v>
      </c>
      <c r="U8" s="31">
        <f>IF('Nezam. absolventů VŠ dle oborů'!U$48&gt;0,'Nezam. absolventů VŠ dle oborů'!U8/'Nezam. absolventů VŠ dle oborů'!U$48,"")</f>
        <v>1.1600928074245939E-2</v>
      </c>
      <c r="V8" s="31">
        <f>IF('Nezam. absolventů VŠ dle oborů'!V$48&gt;0,'Nezam. absolventů VŠ dle oborů'!V8/'Nezam. absolventů VŠ dle oborů'!V$48,"")</f>
        <v>5.1928783382789315E-3</v>
      </c>
      <c r="W8" s="31">
        <f>IF('Nezam. absolventů VŠ dle oborů'!W$48&gt;0,'Nezam. absolventů VŠ dle oborů'!W8/'Nezam. absolventů VŠ dle oborů'!W$48,"")</f>
        <v>7.0038910505836579E-3</v>
      </c>
      <c r="X8" s="31">
        <f>IF('Nezam. absolventů VŠ dle oborů'!X$48&gt;0,'Nezam. absolventů VŠ dle oborů'!X8/'Nezam. absolventů VŠ dle oborů'!X$48,"")</f>
        <v>4.7418335089567968E-3</v>
      </c>
      <c r="Y8" s="31">
        <f>IF('Nezam. absolventů VŠ dle oborů'!Y$48&gt;0,'Nezam. absolventů VŠ dle oborů'!Y8/'Nezam. absolventů VŠ dle oborů'!Y$48,"")</f>
        <v>3.7105751391465678E-3</v>
      </c>
      <c r="Z8" s="31">
        <f>IF('Nezam. absolventů VŠ dle oborů'!Z$48&gt;0,'Nezam. absolventů VŠ dle oborů'!Z8/'Nezam. absolventů VŠ dle oborů'!Z$48,"")</f>
        <v>3.1474820143884892E-3</v>
      </c>
      <c r="AA8" s="31"/>
      <c r="AB8" s="31"/>
      <c r="AC8" s="31"/>
      <c r="AD8" s="31"/>
      <c r="AE8" s="31"/>
      <c r="AF8" s="31"/>
      <c r="AG8" s="31">
        <f>IF('Nezam. absolventů VŠ dle oborů'!AG$48&gt;0,'Nezam. absolventů VŠ dle oborů'!AG8/'Nezam. absolventů VŠ dle oborů'!AG$48,"")</f>
        <v>5.6737588652482273E-3</v>
      </c>
      <c r="AH8" s="31">
        <f>IF('Nezam. absolventů VŠ dle oborů'!AH$48&gt;0,'Nezam. absolventů VŠ dle oborů'!AH8/'Nezam. absolventů VŠ dle oborů'!AH$48,"")</f>
        <v>5.0654284508231317E-3</v>
      </c>
      <c r="AI8" s="31">
        <f>IF('Nezam. absolventů VŠ dle oborů'!AI$48&gt;0,'Nezam. absolventů VŠ dle oborů'!AI8/'Nezam. absolventů VŠ dle oborů'!AI$48,"")</f>
        <v>5.5066079295154188E-3</v>
      </c>
      <c r="AJ8" s="31">
        <f>IF('Nezam. absolventů VŠ dle oborů'!AJ$48&gt;0,'Nezam. absolventů VŠ dle oborů'!AJ8/'Nezam. absolventů VŠ dle oborů'!AJ$48,"")</f>
        <v>1.1025358324145534E-2</v>
      </c>
      <c r="AK8" s="31">
        <f>IF('Nezam. absolventů VŠ dle oborů'!AK$48&gt;0,'Nezam. absolventů VŠ dle oborů'!AK8/'Nezam. absolventů VŠ dle oborů'!AK$48,"")</f>
        <v>1.2229539040451553E-2</v>
      </c>
      <c r="AL8" s="31">
        <f>IF('Nezam. absolventů VŠ dle oborů'!AL$48&gt;0,'Nezam. absolventů VŠ dle oborů'!AL8/'Nezam. absolventů VŠ dle oborů'!AL$48,"")</f>
        <v>8.840864440078585E-3</v>
      </c>
      <c r="AM8" s="31">
        <f>IF('Nezam. absolventů VŠ dle oborů'!AM$48&gt;0,'Nezam. absolventů VŠ dle oborů'!AM8/'Nezam. absolventů VŠ dle oborů'!AM$48,"")</f>
        <v>1.0043041606886656E-2</v>
      </c>
      <c r="AN8" s="31">
        <f>IF('Nezam. absolventů VŠ dle oborů'!AN$48&gt;0,'Nezam. absolventů VŠ dle oborů'!AN8/'Nezam. absolventů VŠ dle oborů'!AN$48,"")</f>
        <v>3.663003663003663E-3</v>
      </c>
      <c r="AO8" s="31">
        <f>IF('Nezam. absolventů VŠ dle oborů'!AO$48&gt;0,'Nezam. absolventů VŠ dle oborů'!AO8/'Nezam. absolventů VŠ dle oborů'!AO$48,"")</f>
        <v>6.9444444444444441E-3</v>
      </c>
    </row>
    <row r="9" spans="1:41" x14ac:dyDescent="0.35">
      <c r="A9" t="s">
        <v>84</v>
      </c>
      <c r="B9" s="61" t="s">
        <v>41</v>
      </c>
      <c r="C9" s="31">
        <f>IF('Nezam. absolventů VŠ dle oborů'!C$48&gt;0,'Nezam. absolventů VŠ dle oborů'!C9/'Nezam. absolventů VŠ dle oborů'!C$48,"")</f>
        <v>4.9627791563275434E-3</v>
      </c>
      <c r="D9" s="31">
        <f>IF('Nezam. absolventů VŠ dle oborů'!D$48&gt;0,'Nezam. absolventů VŠ dle oborů'!D9/'Nezam. absolventů VŠ dle oborů'!D$48,"")</f>
        <v>1.4970059880239522E-3</v>
      </c>
      <c r="E9" s="31">
        <f>IF('Nezam. absolventů VŠ dle oborů'!E$48&gt;0,'Nezam. absolventů VŠ dle oborů'!E9/'Nezam. absolventů VŠ dle oborů'!E$48,"")</f>
        <v>0</v>
      </c>
      <c r="F9" s="31">
        <f>IF('Nezam. absolventů VŠ dle oborů'!F$48&gt;0,'Nezam. absolventů VŠ dle oborů'!F9/'Nezam. absolventů VŠ dle oborů'!F$48,"")</f>
        <v>0</v>
      </c>
      <c r="G9" s="31">
        <f>IF('Nezam. absolventů VŠ dle oborů'!G$48&gt;0,'Nezam. absolventů VŠ dle oborů'!G9/'Nezam. absolventů VŠ dle oborů'!G$48,"")</f>
        <v>1.8115942028985507E-3</v>
      </c>
      <c r="H9" s="31">
        <f>IF('Nezam. absolventů VŠ dle oborů'!H$48&gt;0,'Nezam. absolventů VŠ dle oborů'!H9/'Nezam. absolventů VŠ dle oborů'!H$48,"")</f>
        <v>4.6242774566473991E-3</v>
      </c>
      <c r="I9" s="31">
        <f>IF('Nezam. absolventů VŠ dle oborů'!I$48&gt;0,'Nezam. absolventů VŠ dle oborů'!I9/'Nezam. absolventů VŠ dle oborů'!I$48,"")</f>
        <v>9.0497737556561094E-3</v>
      </c>
      <c r="J9" s="31">
        <f>IF('Nezam. absolventů VŠ dle oborů'!J$48&gt;0,'Nezam. absolventů VŠ dle oborů'!J9/'Nezam. absolventů VŠ dle oborů'!J$48,"")</f>
        <v>4.4052863436123352E-3</v>
      </c>
      <c r="K9" s="31">
        <f>IF('Nezam. absolventů VŠ dle oborů'!K$48&gt;0,'Nezam. absolventů VŠ dle oborů'!K9/'Nezam. absolventů VŠ dle oborů'!K$48,"")</f>
        <v>1.4471780028943559E-2</v>
      </c>
      <c r="L9" s="31">
        <f>IF('Nezam. absolventů VŠ dle oborů'!L$48&gt;0,'Nezam. absolventů VŠ dle oborů'!L9/'Nezam. absolventů VŠ dle oborů'!L$48,"")</f>
        <v>6.382978723404255E-3</v>
      </c>
      <c r="M9" s="31">
        <f>IF('Nezam. absolventů VŠ dle oborů'!M$48&gt;0,'Nezam. absolventů VŠ dle oborů'!M9/'Nezam. absolventů VŠ dle oborů'!M$48,"")</f>
        <v>8.3612040133779261E-3</v>
      </c>
      <c r="N9" s="31">
        <f>IF('Nezam. absolventů VŠ dle oborů'!N$48&gt;0,'Nezam. absolventů VŠ dle oborů'!N9/'Nezam. absolventů VŠ dle oborů'!N$48,"")</f>
        <v>8.2559339525283791E-3</v>
      </c>
      <c r="O9" s="31">
        <f>IF('Nezam. absolventů VŠ dle oborů'!O$48&gt;0,'Nezam. absolventů VŠ dle oborů'!O9/'Nezam. absolventů VŠ dle oborů'!O$48,"")</f>
        <v>6.9637883008356544E-3</v>
      </c>
      <c r="P9" s="31">
        <f>IF('Nezam. absolventů VŠ dle oborů'!P$48&gt;0,'Nezam. absolventů VŠ dle oborů'!P9/'Nezam. absolventů VŠ dle oborů'!P$48,"")</f>
        <v>4.945598417408506E-3</v>
      </c>
      <c r="Q9" s="31">
        <f>IF('Nezam. absolventů VŠ dle oborů'!Q$48&gt;0,'Nezam. absolventů VŠ dle oborů'!Q9/'Nezam. absolventů VŠ dle oborů'!Q$48,"")</f>
        <v>7.6103500761035003E-3</v>
      </c>
      <c r="R9" s="31">
        <f>IF('Nezam. absolventů VŠ dle oborů'!R$48&gt;0,'Nezam. absolventů VŠ dle oborů'!R9/'Nezam. absolventů VŠ dle oborů'!R$48,"")</f>
        <v>4.2780748663101605E-3</v>
      </c>
      <c r="S9" s="31">
        <f>IF('Nezam. absolventů VŠ dle oborů'!S$48&gt;0,'Nezam. absolventů VŠ dle oborů'!S9/'Nezam. absolventů VŠ dle oborů'!S$48,"")</f>
        <v>3.4423407917383822E-3</v>
      </c>
      <c r="T9" s="31">
        <f>IF('Nezam. absolventů VŠ dle oborů'!T$48&gt;0,'Nezam. absolventů VŠ dle oborů'!T9/'Nezam. absolventů VŠ dle oborů'!T$48,"")</f>
        <v>4.1322314049586778E-3</v>
      </c>
      <c r="U9" s="31">
        <f>IF('Nezam. absolventů VŠ dle oborů'!U$48&gt;0,'Nezam. absolventů VŠ dle oborů'!U9/'Nezam. absolventů VŠ dle oborů'!U$48,"")</f>
        <v>4.6403712296983757E-3</v>
      </c>
      <c r="V9" s="31">
        <f>IF('Nezam. absolventů VŠ dle oborů'!V$48&gt;0,'Nezam. absolventů VŠ dle oborů'!V9/'Nezam. absolventů VŠ dle oborů'!V$48,"")</f>
        <v>4.4510385756676559E-3</v>
      </c>
      <c r="W9" s="31">
        <f>IF('Nezam. absolventů VŠ dle oborů'!W$48&gt;0,'Nezam. absolventů VŠ dle oborů'!W9/'Nezam. absolventů VŠ dle oborů'!W$48,"")</f>
        <v>6.2256809338521405E-3</v>
      </c>
      <c r="X9" s="31">
        <f>IF('Nezam. absolventů VŠ dle oborů'!X$48&gt;0,'Nezam. absolventů VŠ dle oborů'!X9/'Nezam. absolventů VŠ dle oborů'!X$48,"")</f>
        <v>3.1612223393045311E-3</v>
      </c>
      <c r="Y9" s="31">
        <f>IF('Nezam. absolventů VŠ dle oborů'!Y$48&gt;0,'Nezam. absolventů VŠ dle oborů'!Y9/'Nezam. absolventů VŠ dle oborů'!Y$48,"")</f>
        <v>4.329004329004329E-3</v>
      </c>
      <c r="Z9" s="31">
        <f>IF('Nezam. absolventů VŠ dle oborů'!Z$48&gt;0,'Nezam. absolventů VŠ dle oborů'!Z9/'Nezam. absolventů VŠ dle oborů'!Z$48,"")</f>
        <v>1.7985611510791368E-3</v>
      </c>
      <c r="AA9" s="31"/>
      <c r="AB9" s="31"/>
      <c r="AC9" s="31"/>
      <c r="AD9" s="31"/>
      <c r="AE9" s="31"/>
      <c r="AF9" s="31"/>
      <c r="AG9" s="31">
        <f>IF('Nezam. absolventů VŠ dle oborů'!AG$48&gt;0,'Nezam. absolventů VŠ dle oborů'!AG9/'Nezam. absolventů VŠ dle oborů'!AG$48,"")</f>
        <v>2.8368794326241137E-3</v>
      </c>
      <c r="AH9" s="31">
        <f>IF('Nezam. absolventů VŠ dle oborů'!AH$48&gt;0,'Nezam. absolventů VŠ dle oborů'!AH9/'Nezam. absolventů VŠ dle oborů'!AH$48,"")</f>
        <v>8.4423807513718866E-4</v>
      </c>
      <c r="AI9" s="31">
        <f>IF('Nezam. absolventů VŠ dle oborů'!AI$48&gt;0,'Nezam. absolventů VŠ dle oborů'!AI9/'Nezam. absolventů VŠ dle oborů'!AI$48,"")</f>
        <v>2.2026431718061676E-3</v>
      </c>
      <c r="AJ9" s="31">
        <f>IF('Nezam. absolventů VŠ dle oborů'!AJ$48&gt;0,'Nezam. absolventů VŠ dle oborů'!AJ9/'Nezam. absolventů VŠ dle oborů'!AJ$48,"")</f>
        <v>5.5126791620727675E-4</v>
      </c>
      <c r="AK9" s="31">
        <f>IF('Nezam. absolventů VŠ dle oborů'!AK$48&gt;0,'Nezam. absolventů VŠ dle oborů'!AK9/'Nezam. absolventů VŠ dle oborů'!AK$48,"")</f>
        <v>2.8222013170272815E-3</v>
      </c>
      <c r="AL9" s="31">
        <f>IF('Nezam. absolventů VŠ dle oborů'!AL$48&gt;0,'Nezam. absolventů VŠ dle oborů'!AL9/'Nezam. absolventů VŠ dle oborů'!AL$48,"")</f>
        <v>2.9469548133595285E-3</v>
      </c>
      <c r="AM9" s="31">
        <f>IF('Nezam. absolventů VŠ dle oborů'!AM$48&gt;0,'Nezam. absolventů VŠ dle oborů'!AM9/'Nezam. absolventů VŠ dle oborů'!AM$48,"")</f>
        <v>1.4347202295552368E-3</v>
      </c>
      <c r="AN9" s="31">
        <f>IF('Nezam. absolventů VŠ dle oborů'!AN$48&gt;0,'Nezam. absolventů VŠ dle oborů'!AN9/'Nezam. absolventů VŠ dle oborů'!AN$48,"")</f>
        <v>1.221001221001221E-3</v>
      </c>
      <c r="AO9" s="31">
        <f>IF('Nezam. absolventů VŠ dle oborů'!AO$48&gt;0,'Nezam. absolventů VŠ dle oborů'!AO9/'Nezam. absolventů VŠ dle oborů'!AO$48,"")</f>
        <v>6.9444444444444441E-3</v>
      </c>
    </row>
    <row r="10" spans="1:41" x14ac:dyDescent="0.35">
      <c r="A10" t="s">
        <v>84</v>
      </c>
      <c r="B10" s="61" t="s">
        <v>80</v>
      </c>
      <c r="C10" s="31">
        <f>IF('Nezam. absolventů VŠ dle oborů'!C$48&gt;0,'Nezam. absolventů VŠ dle oborů'!C10/'Nezam. absolventů VŠ dle oborů'!C$48,"")</f>
        <v>0</v>
      </c>
      <c r="D10" s="31">
        <f>IF('Nezam. absolventů VŠ dle oborů'!D$48&gt;0,'Nezam. absolventů VŠ dle oborů'!D10/'Nezam. absolventů VŠ dle oborů'!D$48,"")</f>
        <v>0</v>
      </c>
      <c r="E10" s="31">
        <f>IF('Nezam. absolventů VŠ dle oborů'!E$48&gt;0,'Nezam. absolventů VŠ dle oborů'!E10/'Nezam. absolventů VŠ dle oborů'!E$48,"")</f>
        <v>0</v>
      </c>
      <c r="F10" s="31">
        <f>IF('Nezam. absolventů VŠ dle oborů'!F$48&gt;0,'Nezam. absolventů VŠ dle oborů'!F10/'Nezam. absolventů VŠ dle oborů'!F$48,"")</f>
        <v>2.5608194622279128E-2</v>
      </c>
      <c r="G10" s="31">
        <f>IF('Nezam. absolventů VŠ dle oborů'!G$48&gt;0,'Nezam. absolventů VŠ dle oborů'!G10/'Nezam. absolventů VŠ dle oborů'!G$48,"")</f>
        <v>3.8043478260869568E-2</v>
      </c>
      <c r="H10" s="31">
        <f>IF('Nezam. absolventů VŠ dle oborů'!H$48&gt;0,'Nezam. absolventů VŠ dle oborů'!H10/'Nezam. absolventů VŠ dle oborů'!H$48,"")</f>
        <v>5.8959537572254334E-2</v>
      </c>
      <c r="I10" s="31">
        <f>IF('Nezam. absolventů VŠ dle oborů'!I$48&gt;0,'Nezam. absolventů VŠ dle oborů'!I10/'Nezam. absolventů VŠ dle oborů'!I$48,"")</f>
        <v>7.6923076923076927E-2</v>
      </c>
      <c r="J10" s="31">
        <f>IF('Nezam. absolventů VŠ dle oborů'!J$48&gt;0,'Nezam. absolventů VŠ dle oborů'!J10/'Nezam. absolventů VŠ dle oborů'!J$48,"")</f>
        <v>4.8458149779735685E-2</v>
      </c>
      <c r="K10" s="31">
        <f>IF('Nezam. absolventů VŠ dle oborů'!K$48&gt;0,'Nezam. absolventů VŠ dle oborů'!K10/'Nezam. absolventů VŠ dle oborů'!K$48,"")</f>
        <v>4.1968162083936326E-2</v>
      </c>
      <c r="L10" s="31">
        <f>IF('Nezam. absolventů VŠ dle oborů'!L$48&gt;0,'Nezam. absolventů VŠ dle oborů'!L10/'Nezam. absolventů VŠ dle oborů'!L$48,"")</f>
        <v>4.6808510638297871E-2</v>
      </c>
      <c r="M10" s="31">
        <f>IF('Nezam. absolventů VŠ dle oborů'!M$48&gt;0,'Nezam. absolventů VŠ dle oborů'!M10/'Nezam. absolventů VŠ dle oborů'!M$48,"")</f>
        <v>3.8461538461538464E-2</v>
      </c>
      <c r="N10" s="31">
        <f>IF('Nezam. absolventů VŠ dle oborů'!N$48&gt;0,'Nezam. absolventů VŠ dle oborů'!N10/'Nezam. absolventů VŠ dle oborů'!N$48,"")</f>
        <v>2.4767801857585141E-2</v>
      </c>
      <c r="O10" s="31">
        <f>IF('Nezam. absolventů VŠ dle oborů'!O$48&gt;0,'Nezam. absolventů VŠ dle oborů'!O10/'Nezam. absolventů VŠ dle oborů'!O$48,"")</f>
        <v>2.9247910863509748E-2</v>
      </c>
      <c r="P10" s="31">
        <f>IF('Nezam. absolventů VŠ dle oborů'!P$48&gt;0,'Nezam. absolventů VŠ dle oborů'!P10/'Nezam. absolventů VŠ dle oborů'!P$48,"")</f>
        <v>2.1760633036597428E-2</v>
      </c>
      <c r="Q10" s="31">
        <f>IF('Nezam. absolventů VŠ dle oborů'!Q$48&gt;0,'Nezam. absolventů VŠ dle oborů'!Q10/'Nezam. absolventů VŠ dle oborů'!Q$48,"")</f>
        <v>2.5875190258751901E-2</v>
      </c>
      <c r="R10" s="31">
        <f>IF('Nezam. absolventů VŠ dle oborů'!R$48&gt;0,'Nezam. absolventů VŠ dle oborů'!R10/'Nezam. absolventů VŠ dle oborů'!R$48,"")</f>
        <v>1.6042780748663103E-2</v>
      </c>
      <c r="S10" s="31">
        <f>IF('Nezam. absolventů VŠ dle oborů'!S$48&gt;0,'Nezam. absolventů VŠ dle oborů'!S10/'Nezam. absolventů VŠ dle oborů'!S$48,"")</f>
        <v>1.549053356282272E-2</v>
      </c>
      <c r="T10" s="31">
        <f>IF('Nezam. absolventů VŠ dle oborů'!T$48&gt;0,'Nezam. absolventů VŠ dle oborů'!T10/'Nezam. absolventů VŠ dle oborů'!T$48,"")</f>
        <v>1.5495867768595042E-2</v>
      </c>
      <c r="U10" s="31">
        <f>IF('Nezam. absolventů VŠ dle oborů'!U$48&gt;0,'Nezam. absolventů VŠ dle oborů'!U10/'Nezam. absolventů VŠ dle oborů'!U$48,"")</f>
        <v>1.0440835266821345E-2</v>
      </c>
      <c r="V10" s="31">
        <f>IF('Nezam. absolventů VŠ dle oborů'!V$48&gt;0,'Nezam. absolventů VŠ dle oborů'!V10/'Nezam. absolventů VŠ dle oborů'!V$48,"")</f>
        <v>1.7804154302670624E-2</v>
      </c>
      <c r="W10" s="31">
        <f>IF('Nezam. absolventů VŠ dle oborů'!W$48&gt;0,'Nezam. absolventů VŠ dle oborů'!W10/'Nezam. absolventů VŠ dle oborů'!W$48,"")</f>
        <v>1.9455252918287938E-2</v>
      </c>
      <c r="X10" s="31">
        <f>IF('Nezam. absolventů VŠ dle oborů'!X$48&gt;0,'Nezam. absolventů VŠ dle oborů'!X10/'Nezam. absolventů VŠ dle oborů'!X$48,"")</f>
        <v>1.053740779768177E-2</v>
      </c>
      <c r="Y10" s="31">
        <f>IF('Nezam. absolventů VŠ dle oborů'!Y$48&gt;0,'Nezam. absolventů VŠ dle oborů'!Y10/'Nezam. absolventů VŠ dle oborů'!Y$48,"")</f>
        <v>1.4223871366728509E-2</v>
      </c>
      <c r="Z10" s="31">
        <f>IF('Nezam. absolventů VŠ dle oborů'!Z$48&gt;0,'Nezam. absolventů VŠ dle oborů'!Z10/'Nezam. absolventů VŠ dle oborů'!Z$48,"")</f>
        <v>1.1690647482014389E-2</v>
      </c>
      <c r="AA10" s="31"/>
      <c r="AB10" s="31"/>
      <c r="AC10" s="31"/>
      <c r="AD10" s="31"/>
      <c r="AE10" s="31"/>
      <c r="AF10" s="31"/>
      <c r="AG10" s="31">
        <f>IF('Nezam. absolventů VŠ dle oborů'!AG$48&gt;0,'Nezam. absolventů VŠ dle oborů'!AG10/'Nezam. absolventů VŠ dle oborů'!AG$48,"")</f>
        <v>2.1276595744680851E-2</v>
      </c>
      <c r="AH10" s="31">
        <f>IF('Nezam. absolventů VŠ dle oborů'!AH$48&gt;0,'Nezam. absolventů VŠ dle oborů'!AH10/'Nezam. absolventů VŠ dle oborů'!AH$48,"")</f>
        <v>1.561840439003799E-2</v>
      </c>
      <c r="AI10" s="31">
        <f>IF('Nezam. absolventů VŠ dle oborů'!AI$48&gt;0,'Nezam. absolventů VŠ dle oborů'!AI10/'Nezam. absolventů VŠ dle oborů'!AI$48,"")</f>
        <v>1.3215859030837005E-2</v>
      </c>
      <c r="AJ10" s="31">
        <f>IF('Nezam. absolventů VŠ dle oborů'!AJ$48&gt;0,'Nezam. absolventů VŠ dle oborů'!AJ10/'Nezam. absolventů VŠ dle oborů'!AJ$48,"")</f>
        <v>1.2679162072767364E-2</v>
      </c>
      <c r="AK10" s="31">
        <f>IF('Nezam. absolventů VŠ dle oborů'!AK$48&gt;0,'Nezam. absolventů VŠ dle oborů'!AK10/'Nezam. absolventů VŠ dle oborů'!AK$48,"")</f>
        <v>2.3518344308560677E-2</v>
      </c>
      <c r="AL10" s="31">
        <f>IF('Nezam. absolventů VŠ dle oborů'!AL$48&gt;0,'Nezam. absolventů VŠ dle oborů'!AL10/'Nezam. absolventů VŠ dle oborů'!AL$48,"")</f>
        <v>1.37524557956778E-2</v>
      </c>
      <c r="AM10" s="31">
        <f>IF('Nezam. absolventů VŠ dle oborů'!AM$48&gt;0,'Nezam. absolventů VŠ dle oborů'!AM10/'Nezam. absolventů VŠ dle oborů'!AM$48,"")</f>
        <v>2.0086083213773313E-2</v>
      </c>
      <c r="AN10" s="31">
        <f>IF('Nezam. absolventů VŠ dle oborů'!AN$48&gt;0,'Nezam. absolventů VŠ dle oborů'!AN10/'Nezam. absolventů VŠ dle oborů'!AN$48,"")</f>
        <v>1.7094017094017096E-2</v>
      </c>
      <c r="AO10" s="31">
        <f>IF('Nezam. absolventů VŠ dle oborů'!AO$48&gt;0,'Nezam. absolventů VŠ dle oborů'!AO10/'Nezam. absolventů VŠ dle oborů'!AO$48,"")</f>
        <v>2.2569444444444444E-2</v>
      </c>
    </row>
    <row r="11" spans="1:41" x14ac:dyDescent="0.35">
      <c r="A11" t="s">
        <v>84</v>
      </c>
      <c r="B11" s="61" t="s">
        <v>42</v>
      </c>
      <c r="C11" s="31">
        <f>IF('Nezam. absolventů VŠ dle oborů'!C$48&gt;0,'Nezam. absolventů VŠ dle oborů'!C11/'Nezam. absolventů VŠ dle oborů'!C$48,"")</f>
        <v>1.488833746898263E-2</v>
      </c>
      <c r="D11" s="31">
        <f>IF('Nezam. absolventů VŠ dle oborů'!D$48&gt;0,'Nezam. absolventů VŠ dle oborů'!D11/'Nezam. absolventů VŠ dle oborů'!D$48,"")</f>
        <v>3.2934131736526949E-2</v>
      </c>
      <c r="E11" s="31">
        <f>IF('Nezam. absolventů VŠ dle oborů'!E$48&gt;0,'Nezam. absolventů VŠ dle oborů'!E11/'Nezam. absolventů VŠ dle oborů'!E$48,"")</f>
        <v>3.2098765432098768E-2</v>
      </c>
      <c r="F11" s="31">
        <f>IF('Nezam. absolventů VŠ dle oborů'!F$48&gt;0,'Nezam. absolventů VŠ dle oborů'!F11/'Nezam. absolventů VŠ dle oborů'!F$48,"")</f>
        <v>4.4814340588988477E-2</v>
      </c>
      <c r="G11" s="31">
        <f>IF('Nezam. absolventů VŠ dle oborů'!G$48&gt;0,'Nezam. absolventů VŠ dle oborů'!G11/'Nezam. absolventů VŠ dle oborů'!G$48,"")</f>
        <v>3.0797101449275364E-2</v>
      </c>
      <c r="H11" s="31">
        <f>IF('Nezam. absolventů VŠ dle oborů'!H$48&gt;0,'Nezam. absolventů VŠ dle oborů'!H11/'Nezam. absolventů VŠ dle oborů'!H$48,"")</f>
        <v>3.121387283236994E-2</v>
      </c>
      <c r="I11" s="31">
        <f>IF('Nezam. absolventů VŠ dle oborů'!I$48&gt;0,'Nezam. absolventů VŠ dle oborů'!I11/'Nezam. absolventů VŠ dle oborů'!I$48,"")</f>
        <v>2.8657616892911009E-2</v>
      </c>
      <c r="J11" s="31">
        <f>IF('Nezam. absolventů VŠ dle oborů'!J$48&gt;0,'Nezam. absolventů VŠ dle oborů'!J11/'Nezam. absolventů VŠ dle oborů'!J$48,"")</f>
        <v>3.1938325991189426E-2</v>
      </c>
      <c r="K11" s="31">
        <f>IF('Nezam. absolventů VŠ dle oborů'!K$48&gt;0,'Nezam. absolventů VŠ dle oborů'!K11/'Nezam. absolventů VŠ dle oborů'!K$48,"")</f>
        <v>2.8943560057887119E-2</v>
      </c>
      <c r="L11" s="31">
        <f>IF('Nezam. absolventů VŠ dle oborů'!L$48&gt;0,'Nezam. absolventů VŠ dle oborů'!L11/'Nezam. absolventů VŠ dle oborů'!L$48,"")</f>
        <v>2.2340425531914895E-2</v>
      </c>
      <c r="M11" s="31">
        <f>IF('Nezam. absolventů VŠ dle oborů'!M$48&gt;0,'Nezam. absolventů VŠ dle oborů'!M11/'Nezam. absolventů VŠ dle oborů'!M$48,"")</f>
        <v>1.839464882943144E-2</v>
      </c>
      <c r="N11" s="31">
        <f>IF('Nezam. absolventů VŠ dle oborů'!N$48&gt;0,'Nezam. absolventů VŠ dle oborů'!N11/'Nezam. absolventů VŠ dle oborů'!N$48,"")</f>
        <v>2.3735810113519093E-2</v>
      </c>
      <c r="O11" s="31">
        <f>IF('Nezam. absolventů VŠ dle oborů'!O$48&gt;0,'Nezam. absolventů VŠ dle oborů'!O11/'Nezam. absolventů VŠ dle oborů'!O$48,"")</f>
        <v>1.9498607242339833E-2</v>
      </c>
      <c r="P11" s="31">
        <f>IF('Nezam. absolventů VŠ dle oborů'!P$48&gt;0,'Nezam. absolventů VŠ dle oborů'!P11/'Nezam. absolventů VŠ dle oborů'!P$48,"")</f>
        <v>2.5717111770524232E-2</v>
      </c>
      <c r="Q11" s="31">
        <f>IF('Nezam. absolventů VŠ dle oborů'!Q$48&gt;0,'Nezam. absolventů VŠ dle oborů'!Q11/'Nezam. absolventů VŠ dle oborů'!Q$48,"")</f>
        <v>1.6742770167427701E-2</v>
      </c>
      <c r="R11" s="31">
        <f>IF('Nezam. absolventů VŠ dle oborů'!R$48&gt;0,'Nezam. absolventů VŠ dle oborů'!R11/'Nezam. absolventů VŠ dle oborů'!R$48,"")</f>
        <v>1.7112299465240642E-2</v>
      </c>
      <c r="S11" s="31">
        <f>IF('Nezam. absolventů VŠ dle oborů'!S$48&gt;0,'Nezam. absolventů VŠ dle oborů'!S11/'Nezam. absolventů VŠ dle oborů'!S$48,"")</f>
        <v>1.8932874354561102E-2</v>
      </c>
      <c r="T11" s="31">
        <f>IF('Nezam. absolventů VŠ dle oborů'!T$48&gt;0,'Nezam. absolventů VŠ dle oborů'!T11/'Nezam. absolventů VŠ dle oborů'!T$48,"")</f>
        <v>1.6528925619834711E-2</v>
      </c>
      <c r="U11" s="31">
        <f>IF('Nezam. absolventů VŠ dle oborů'!U$48&gt;0,'Nezam. absolventů VŠ dle oborů'!U11/'Nezam. absolventů VŠ dle oborů'!U$48,"")</f>
        <v>1.2761020881670533E-2</v>
      </c>
      <c r="V11" s="31">
        <f>IF('Nezam. absolventů VŠ dle oborů'!V$48&gt;0,'Nezam. absolventů VŠ dle oborů'!V11/'Nezam. absolventů VŠ dle oborů'!V$48,"")</f>
        <v>1.8545994065281898E-2</v>
      </c>
      <c r="W11" s="31">
        <f>IF('Nezam. absolventů VŠ dle oborů'!W$48&gt;0,'Nezam. absolventů VŠ dle oborů'!W11/'Nezam. absolventů VŠ dle oborů'!W$48,"")</f>
        <v>1.4007782101167316E-2</v>
      </c>
      <c r="X11" s="31">
        <f>IF('Nezam. absolventů VŠ dle oborů'!X$48&gt;0,'Nezam. absolventů VŠ dle oborů'!X11/'Nezam. absolventů VŠ dle oborů'!X$48,"")</f>
        <v>1.3698630136986301E-2</v>
      </c>
      <c r="Y11" s="31">
        <f>IF('Nezam. absolventů VŠ dle oborů'!Y$48&gt;0,'Nezam. absolventů VŠ dle oborů'!Y11/'Nezam. absolventů VŠ dle oborů'!Y$48,"")</f>
        <v>9.8948670377241813E-3</v>
      </c>
      <c r="Z11" s="31">
        <f>IF('Nezam. absolventů VŠ dle oborů'!Z$48&gt;0,'Nezam. absolventů VŠ dle oborů'!Z11/'Nezam. absolventů VŠ dle oborů'!Z$48,"")</f>
        <v>1.2589928057553957E-2</v>
      </c>
      <c r="AA11" s="31"/>
      <c r="AB11" s="31"/>
      <c r="AC11" s="31"/>
      <c r="AD11" s="31"/>
      <c r="AE11" s="31"/>
      <c r="AF11" s="31"/>
      <c r="AG11" s="31">
        <f>IF('Nezam. absolventů VŠ dle oborů'!AG$48&gt;0,'Nezam. absolventů VŠ dle oborů'!AG11/'Nezam. absolventů VŠ dle oborů'!AG$48,"")</f>
        <v>1.3238770685579196E-2</v>
      </c>
      <c r="AH11" s="31">
        <f>IF('Nezam. absolventů VŠ dle oborů'!AH$48&gt;0,'Nezam. absolventů VŠ dle oborů'!AH11/'Nezam. absolventů VŠ dle oborů'!AH$48,"")</f>
        <v>1.1397214014352047E-2</v>
      </c>
      <c r="AI11" s="31">
        <f>IF('Nezam. absolventů VŠ dle oborů'!AI$48&gt;0,'Nezam. absolventů VŠ dle oborů'!AI11/'Nezam. absolventů VŠ dle oborů'!AI$48,"")</f>
        <v>7.1585903083700442E-3</v>
      </c>
      <c r="AJ11" s="31">
        <f>IF('Nezam. absolventů VŠ dle oborů'!AJ$48&gt;0,'Nezam. absolventů VŠ dle oborů'!AJ11/'Nezam. absolventů VŠ dle oborů'!AJ$48,"")</f>
        <v>1.2127894156560088E-2</v>
      </c>
      <c r="AK11" s="31">
        <f>IF('Nezam. absolventů VŠ dle oborů'!AK$48&gt;0,'Nezam. absolventů VŠ dle oborů'!AK11/'Nezam. absolventů VŠ dle oborů'!AK$48,"")</f>
        <v>1.2229539040451553E-2</v>
      </c>
      <c r="AL11" s="31">
        <f>IF('Nezam. absolventů VŠ dle oborů'!AL$48&gt;0,'Nezam. absolventů VŠ dle oborů'!AL11/'Nezam. absolventů VŠ dle oborů'!AL$48,"")</f>
        <v>1.37524557956778E-2</v>
      </c>
      <c r="AM11" s="31">
        <f>IF('Nezam. absolventů VŠ dle oborů'!AM$48&gt;0,'Nezam. absolventů VŠ dle oborů'!AM11/'Nezam. absolventů VŠ dle oborů'!AM$48,"")</f>
        <v>8.60832137733142E-3</v>
      </c>
      <c r="AN11" s="31">
        <f>IF('Nezam. absolventů VŠ dle oborů'!AN$48&gt;0,'Nezam. absolventů VŠ dle oborů'!AN11/'Nezam. absolventů VŠ dle oborů'!AN$48,"")</f>
        <v>2.442002442002442E-3</v>
      </c>
      <c r="AO11" s="31">
        <f>IF('Nezam. absolventů VŠ dle oborů'!AO$48&gt;0,'Nezam. absolventů VŠ dle oborů'!AO11/'Nezam. absolventů VŠ dle oborů'!AO$48,"")</f>
        <v>3.472222222222222E-3</v>
      </c>
    </row>
    <row r="12" spans="1:41" x14ac:dyDescent="0.35">
      <c r="A12" t="s">
        <v>84</v>
      </c>
      <c r="B12" s="61" t="s">
        <v>43</v>
      </c>
      <c r="C12" s="31">
        <f>IF('Nezam. absolventů VŠ dle oborů'!C$48&gt;0,'Nezam. absolventů VŠ dle oborů'!C12/'Nezam. absolventů VŠ dle oborů'!C$48,"")</f>
        <v>7.6923076923076927E-2</v>
      </c>
      <c r="D12" s="31">
        <f>IF('Nezam. absolventů VŠ dle oborů'!D$48&gt;0,'Nezam. absolventů VŠ dle oborů'!D12/'Nezam. absolventů VŠ dle oborů'!D$48,"")</f>
        <v>6.5868263473053898E-2</v>
      </c>
      <c r="E12" s="31">
        <f>IF('Nezam. absolventů VŠ dle oborů'!E$48&gt;0,'Nezam. absolventů VŠ dle oborů'!E12/'Nezam. absolventů VŠ dle oborů'!E$48,"")</f>
        <v>9.8765432098765427E-2</v>
      </c>
      <c r="F12" s="31">
        <f>IF('Nezam. absolventů VŠ dle oborů'!F$48&gt;0,'Nezam. absolventů VŠ dle oborů'!F12/'Nezam. absolventů VŠ dle oborů'!F$48,"")</f>
        <v>8.5787451984635082E-2</v>
      </c>
      <c r="G12" s="31">
        <f>IF('Nezam. absolventů VŠ dle oborů'!G$48&gt;0,'Nezam. absolventů VŠ dle oborů'!G12/'Nezam. absolventů VŠ dle oborů'!G$48,"")</f>
        <v>9.6014492753623185E-2</v>
      </c>
      <c r="H12" s="31">
        <f>IF('Nezam. absolventů VŠ dle oborů'!H$48&gt;0,'Nezam. absolventů VŠ dle oborů'!H12/'Nezam. absolventů VŠ dle oborů'!H$48,"")</f>
        <v>9.2485549132947972E-2</v>
      </c>
      <c r="I12" s="31">
        <f>IF('Nezam. absolventů VŠ dle oborů'!I$48&gt;0,'Nezam. absolventů VŠ dle oborů'!I12/'Nezam. absolventů VŠ dle oborů'!I$48,"")</f>
        <v>9.9547511312217188E-2</v>
      </c>
      <c r="J12" s="31">
        <f>IF('Nezam. absolventů VŠ dle oborů'!J$48&gt;0,'Nezam. absolventů VŠ dle oborů'!J12/'Nezam. absolventů VŠ dle oborů'!J$48,"")</f>
        <v>6.3876651982378851E-2</v>
      </c>
      <c r="K12" s="31">
        <f>IF('Nezam. absolventů VŠ dle oborů'!K$48&gt;0,'Nezam. absolventů VŠ dle oborů'!K12/'Nezam. absolventů VŠ dle oborů'!K$48,"")</f>
        <v>6.6570188133140376E-2</v>
      </c>
      <c r="L12" s="31">
        <f>IF('Nezam. absolventů VŠ dle oborů'!L$48&gt;0,'Nezam. absolventů VŠ dle oborů'!L12/'Nezam. absolventů VŠ dle oborů'!L$48,"")</f>
        <v>5.6382978723404253E-2</v>
      </c>
      <c r="M12" s="31">
        <f>IF('Nezam. absolventů VŠ dle oborů'!M$48&gt;0,'Nezam. absolventů VŠ dle oborů'!M12/'Nezam. absolventů VŠ dle oborů'!M$48,"")</f>
        <v>7.1906354515050161E-2</v>
      </c>
      <c r="N12" s="31">
        <f>IF('Nezam. absolventů VŠ dle oborů'!N$48&gt;0,'Nezam. absolventů VŠ dle oborů'!N12/'Nezam. absolventů VŠ dle oborů'!N$48,"")</f>
        <v>4.2311661506707947E-2</v>
      </c>
      <c r="O12" s="31">
        <f>IF('Nezam. absolventů VŠ dle oborů'!O$48&gt;0,'Nezam. absolventů VŠ dle oborů'!O12/'Nezam. absolventů VŠ dle oborů'!O$48,"")</f>
        <v>4.456824512534819E-2</v>
      </c>
      <c r="P12" s="31">
        <f>IF('Nezam. absolventů VŠ dle oborů'!P$48&gt;0,'Nezam. absolventů VŠ dle oborů'!P12/'Nezam. absolventů VŠ dle oborů'!P$48,"")</f>
        <v>2.4727992087042534E-2</v>
      </c>
      <c r="Q12" s="31">
        <f>IF('Nezam. absolventů VŠ dle oborů'!Q$48&gt;0,'Nezam. absolventů VŠ dle oborů'!Q12/'Nezam. absolventů VŠ dle oborů'!Q$48,"")</f>
        <v>2.7397260273972601E-2</v>
      </c>
      <c r="R12" s="31">
        <f>IF('Nezam. absolventů VŠ dle oborů'!R$48&gt;0,'Nezam. absolventů VŠ dle oborů'!R12/'Nezam. absolventů VŠ dle oborů'!R$48,"")</f>
        <v>2.9946524064171122E-2</v>
      </c>
      <c r="S12" s="31">
        <f>IF('Nezam. absolventů VŠ dle oborů'!S$48&gt;0,'Nezam. absolventů VŠ dle oborů'!S12/'Nezam. absolventů VŠ dle oborů'!S$48,"")</f>
        <v>2.5817555938037865E-2</v>
      </c>
      <c r="T12" s="31">
        <f>IF('Nezam. absolventů VŠ dle oborů'!T$48&gt;0,'Nezam. absolventů VŠ dle oborů'!T12/'Nezam. absolventů VŠ dle oborů'!T$48,"")</f>
        <v>1.962809917355372E-2</v>
      </c>
      <c r="U12" s="31">
        <f>IF('Nezam. absolventů VŠ dle oborů'!U$48&gt;0,'Nezam. absolventů VŠ dle oborů'!U12/'Nezam. absolventů VŠ dle oborů'!U$48,"")</f>
        <v>3.1322505800464036E-2</v>
      </c>
      <c r="V12" s="31">
        <f>IF('Nezam. absolventů VŠ dle oborů'!V$48&gt;0,'Nezam. absolventů VŠ dle oborů'!V12/'Nezam. absolventů VŠ dle oborů'!V$48,"")</f>
        <v>2.3738872403560832E-2</v>
      </c>
      <c r="W12" s="31">
        <f>IF('Nezam. absolventů VŠ dle oborů'!W$48&gt;0,'Nezam. absolventů VŠ dle oborů'!W12/'Nezam. absolventů VŠ dle oborů'!W$48,"")</f>
        <v>2.7237354085603113E-2</v>
      </c>
      <c r="X12" s="31">
        <f>IF('Nezam. absolventů VŠ dle oborů'!X$48&gt;0,'Nezam. absolventů VŠ dle oborů'!X12/'Nezam. absolventů VŠ dle oborů'!X$48,"")</f>
        <v>2.0547945205479451E-2</v>
      </c>
      <c r="Y12" s="31">
        <f>IF('Nezam. absolventů VŠ dle oborů'!Y$48&gt;0,'Nezam. absolventů VŠ dle oborů'!Y12/'Nezam. absolventů VŠ dle oborů'!Y$48,"")</f>
        <v>1.6079158936301793E-2</v>
      </c>
      <c r="Z12" s="31">
        <f>IF('Nezam. absolventů VŠ dle oborů'!Z$48&gt;0,'Nezam. absolventů VŠ dle oborů'!Z12/'Nezam. absolventů VŠ dle oborů'!Z$48,"")</f>
        <v>8.5431654676258999E-3</v>
      </c>
      <c r="AA12" s="31"/>
      <c r="AB12" s="31"/>
      <c r="AC12" s="31"/>
      <c r="AD12" s="31"/>
      <c r="AE12" s="31"/>
      <c r="AF12" s="31"/>
      <c r="AG12" s="31">
        <f>IF('Nezam. absolventů VŠ dle oborů'!AG$48&gt;0,'Nezam. absolventů VŠ dle oborů'!AG12/'Nezam. absolventů VŠ dle oborů'!AG$48,"")</f>
        <v>8.0378250591016543E-3</v>
      </c>
      <c r="AH12" s="31">
        <f>IF('Nezam. absolventů VŠ dle oborů'!AH$48&gt;0,'Nezam. absolventů VŠ dle oborů'!AH12/'Nezam. absolventů VŠ dle oborů'!AH$48,"")</f>
        <v>1.0975094976783452E-2</v>
      </c>
      <c r="AI12" s="31">
        <f>IF('Nezam. absolventů VŠ dle oborů'!AI$48&gt;0,'Nezam. absolventů VŠ dle oborů'!AI12/'Nezam. absolventů VŠ dle oborů'!AI$48,"")</f>
        <v>1.4867841409691629E-2</v>
      </c>
      <c r="AJ12" s="31">
        <f>IF('Nezam. absolventů VŠ dle oborů'!AJ$48&gt;0,'Nezam. absolventů VŠ dle oborů'!AJ12/'Nezam. absolventů VŠ dle oborů'!AJ$48,"")</f>
        <v>1.4884233737596472E-2</v>
      </c>
      <c r="AK12" s="31">
        <f>IF('Nezam. absolventů VŠ dle oborů'!AK$48&gt;0,'Nezam. absolventů VŠ dle oborů'!AK12/'Nezam. absolventů VŠ dle oborů'!AK$48,"")</f>
        <v>1.7873941674506115E-2</v>
      </c>
      <c r="AL12" s="31">
        <f>IF('Nezam. absolventů VŠ dle oborů'!AL$48&gt;0,'Nezam. absolventů VŠ dle oborů'!AL12/'Nezam. absolventů VŠ dle oborů'!AL$48,"")</f>
        <v>1.8664047151277015E-2</v>
      </c>
      <c r="AM12" s="31">
        <f>IF('Nezam. absolventů VŠ dle oborů'!AM$48&gt;0,'Nezam. absolventů VŠ dle oborů'!AM12/'Nezam. absolventů VŠ dle oborů'!AM$48,"")</f>
        <v>1.8651362984218076E-2</v>
      </c>
      <c r="AN12" s="31">
        <f>IF('Nezam. absolventů VŠ dle oborů'!AN$48&gt;0,'Nezam. absolventů VŠ dle oborů'!AN12/'Nezam. absolventů VŠ dle oborů'!AN$48,"")</f>
        <v>1.3431013431013432E-2</v>
      </c>
      <c r="AO12" s="31">
        <f>IF('Nezam. absolventů VŠ dle oborů'!AO$48&gt;0,'Nezam. absolventů VŠ dle oborů'!AO12/'Nezam. absolventů VŠ dle oborů'!AO$48,"")</f>
        <v>1.3888888888888888E-2</v>
      </c>
    </row>
    <row r="13" spans="1:41" x14ac:dyDescent="0.35">
      <c r="A13" t="s">
        <v>84</v>
      </c>
      <c r="B13" s="61" t="s">
        <v>44</v>
      </c>
      <c r="C13" s="31">
        <f>IF('Nezam. absolventů VŠ dle oborů'!C$48&gt;0,'Nezam. absolventů VŠ dle oborů'!C13/'Nezam. absolventů VŠ dle oborů'!C$48,"")</f>
        <v>5.9553349875930521E-2</v>
      </c>
      <c r="D13" s="31">
        <f>IF('Nezam. absolventů VŠ dle oborů'!D$48&gt;0,'Nezam. absolventů VŠ dle oborů'!D13/'Nezam. absolventů VŠ dle oborů'!D$48,"")</f>
        <v>6.1377245508982034E-2</v>
      </c>
      <c r="E13" s="31">
        <f>IF('Nezam. absolventů VŠ dle oborů'!E$48&gt;0,'Nezam. absolventů VŠ dle oborů'!E13/'Nezam. absolventů VŠ dle oborů'!E$48,"")</f>
        <v>8.1481481481481488E-2</v>
      </c>
      <c r="F13" s="31">
        <f>IF('Nezam. absolventů VŠ dle oborů'!F$48&gt;0,'Nezam. absolventů VŠ dle oborů'!F13/'Nezam. absolventů VŠ dle oborů'!F$48,"")</f>
        <v>6.530089628681178E-2</v>
      </c>
      <c r="G13" s="31">
        <f>IF('Nezam. absolventů VŠ dle oborů'!G$48&gt;0,'Nezam. absolventů VŠ dle oborů'!G13/'Nezam. absolventů VŠ dle oborů'!G$48,"")</f>
        <v>9.6014492753623185E-2</v>
      </c>
      <c r="H13" s="31">
        <f>IF('Nezam. absolventů VŠ dle oborů'!H$48&gt;0,'Nezam. absolventů VŠ dle oborů'!H13/'Nezam. absolventů VŠ dle oborů'!H$48,"")</f>
        <v>5.5491329479768786E-2</v>
      </c>
      <c r="I13" s="31">
        <f>IF('Nezam. absolventů VŠ dle oborů'!I$48&gt;0,'Nezam. absolventů VŠ dle oborů'!I13/'Nezam. absolventů VŠ dle oborů'!I$48,"")</f>
        <v>6.485671191553545E-2</v>
      </c>
      <c r="J13" s="31">
        <f>IF('Nezam. absolventů VŠ dle oborů'!J$48&gt;0,'Nezam. absolventů VŠ dle oborů'!J13/'Nezam. absolventů VŠ dle oborů'!J$48,"")</f>
        <v>3.9647577092511016E-2</v>
      </c>
      <c r="K13" s="31">
        <f>IF('Nezam. absolventů VŠ dle oborů'!K$48&gt;0,'Nezam. absolventů VŠ dle oborů'!K13/'Nezam. absolventů VŠ dle oborů'!K$48,"")</f>
        <v>3.9073806078147609E-2</v>
      </c>
      <c r="L13" s="31">
        <f>IF('Nezam. absolventů VŠ dle oborů'!L$48&gt;0,'Nezam. absolventů VŠ dle oborů'!L13/'Nezam. absolventů VŠ dle oborů'!L$48,"")</f>
        <v>2.1276595744680851E-2</v>
      </c>
      <c r="M13" s="31">
        <f>IF('Nezam. absolventů VŠ dle oborů'!M$48&gt;0,'Nezam. absolventů VŠ dle oborů'!M13/'Nezam. absolventů VŠ dle oborů'!M$48,"")</f>
        <v>4.8494983277591976E-2</v>
      </c>
      <c r="N13" s="31">
        <f>IF('Nezam. absolventů VŠ dle oborů'!N$48&gt;0,'Nezam. absolventů VŠ dle oborů'!N13/'Nezam. absolventů VŠ dle oborů'!N$48,"")</f>
        <v>2.7863777089783281E-2</v>
      </c>
      <c r="O13" s="31">
        <f>IF('Nezam. absolventů VŠ dle oborů'!O$48&gt;0,'Nezam. absolventů VŠ dle oborů'!O13/'Nezam. absolventů VŠ dle oborů'!O$48,"")</f>
        <v>4.0389972144846797E-2</v>
      </c>
      <c r="P13" s="31">
        <f>IF('Nezam. absolventů VŠ dle oborů'!P$48&gt;0,'Nezam. absolventů VŠ dle oborů'!P13/'Nezam. absolventů VŠ dle oborů'!P$48,"")</f>
        <v>2.5717111770524232E-2</v>
      </c>
      <c r="Q13" s="31">
        <f>IF('Nezam. absolventů VŠ dle oborů'!Q$48&gt;0,'Nezam. absolventů VŠ dle oborů'!Q13/'Nezam. absolventů VŠ dle oborů'!Q$48,"")</f>
        <v>5.0228310502283102E-2</v>
      </c>
      <c r="R13" s="31">
        <f>IF('Nezam. absolventů VŠ dle oborů'!R$48&gt;0,'Nezam. absolventů VŠ dle oborů'!R13/'Nezam. absolventů VŠ dle oborů'!R$48,"")</f>
        <v>3.2085561497326207E-2</v>
      </c>
      <c r="S13" s="31">
        <f>IF('Nezam. absolventů VŠ dle oborů'!S$48&gt;0,'Nezam. absolventů VŠ dle oborů'!S13/'Nezam. absolventů VŠ dle oborů'!S$48,"")</f>
        <v>6.5404475043029264E-2</v>
      </c>
      <c r="T13" s="31">
        <f>IF('Nezam. absolventů VŠ dle oborů'!T$48&gt;0,'Nezam. absolventů VŠ dle oborů'!T13/'Nezam. absolventů VŠ dle oborů'!T$48,"")</f>
        <v>3.5123966942148761E-2</v>
      </c>
      <c r="U13" s="31">
        <f>IF('Nezam. absolventů VŠ dle oborů'!U$48&gt;0,'Nezam. absolventů VŠ dle oborů'!U13/'Nezam. absolventů VŠ dle oborů'!U$48,"")</f>
        <v>5.2204176334106726E-2</v>
      </c>
      <c r="V13" s="31">
        <f>IF('Nezam. absolventů VŠ dle oborů'!V$48&gt;0,'Nezam. absolventů VŠ dle oborů'!V13/'Nezam. absolventů VŠ dle oborů'!V$48,"")</f>
        <v>3.7833827893175076E-2</v>
      </c>
      <c r="W13" s="31">
        <f>IF('Nezam. absolventů VŠ dle oborů'!W$48&gt;0,'Nezam. absolventů VŠ dle oborů'!W13/'Nezam. absolventů VŠ dle oborů'!W$48,"")</f>
        <v>5.291828793774319E-2</v>
      </c>
      <c r="X13" s="31">
        <f>IF('Nezam. absolventů VŠ dle oborů'!X$48&gt;0,'Nezam. absolventů VŠ dle oborů'!X13/'Nezam. absolventů VŠ dle oborů'!X$48,"")</f>
        <v>3.1612223393045313E-2</v>
      </c>
      <c r="Y13" s="31">
        <f>IF('Nezam. absolventů VŠ dle oborů'!Y$48&gt;0,'Nezam. absolventů VŠ dle oborů'!Y13/'Nezam. absolventů VŠ dle oborů'!Y$48,"")</f>
        <v>3.2158317872603585E-2</v>
      </c>
      <c r="Z13" s="31">
        <f>IF('Nezam. absolventů VŠ dle oborů'!Z$48&gt;0,'Nezam. absolventů VŠ dle oborů'!Z13/'Nezam. absolventů VŠ dle oborů'!Z$48,"")</f>
        <v>2.922661870503597E-2</v>
      </c>
      <c r="AA13" s="31"/>
      <c r="AB13" s="31"/>
      <c r="AC13" s="31"/>
      <c r="AD13" s="31"/>
      <c r="AE13" s="31"/>
      <c r="AF13" s="31"/>
      <c r="AG13" s="31">
        <f>IF('Nezam. absolventů VŠ dle oborů'!AG$48&gt;0,'Nezam. absolventů VŠ dle oborů'!AG13/'Nezam. absolventů VŠ dle oborů'!AG$48,"")</f>
        <v>1.5130023640661938E-2</v>
      </c>
      <c r="AH13" s="31">
        <f>IF('Nezam. absolventů VŠ dle oborů'!AH$48&gt;0,'Nezam. absolventů VŠ dle oborů'!AH13/'Nezam. absolventů VŠ dle oborů'!AH$48,"")</f>
        <v>1.3507809202195019E-2</v>
      </c>
      <c r="AI13" s="31">
        <f>IF('Nezam. absolventů VŠ dle oborů'!AI$48&gt;0,'Nezam. absolventů VŠ dle oborů'!AI13/'Nezam. absolventů VŠ dle oborů'!AI$48,"")</f>
        <v>1.3215859030837005E-2</v>
      </c>
      <c r="AJ13" s="31">
        <f>IF('Nezam. absolventů VŠ dle oborů'!AJ$48&gt;0,'Nezam. absolventů VŠ dle oborů'!AJ13/'Nezam. absolventů VŠ dle oborů'!AJ$48,"")</f>
        <v>1.9845644983461964E-2</v>
      </c>
      <c r="AK13" s="31">
        <f>IF('Nezam. absolventů VŠ dle oborů'!AK$48&gt;0,'Nezam. absolventů VŠ dle oborů'!AK13/'Nezam. absolventů VŠ dle oborů'!AK$48,"")</f>
        <v>1.5051740357478834E-2</v>
      </c>
      <c r="AL13" s="31">
        <f>IF('Nezam. absolventů VŠ dle oborů'!AL$48&gt;0,'Nezam. absolventů VŠ dle oborů'!AL13/'Nezam. absolventů VŠ dle oborů'!AL$48,"")</f>
        <v>1.768172888015717E-2</v>
      </c>
      <c r="AM13" s="31">
        <f>IF('Nezam. absolventů VŠ dle oborů'!AM$48&gt;0,'Nezam. absolventů VŠ dle oborů'!AM13/'Nezam. absolventů VŠ dle oborů'!AM$48,"")</f>
        <v>2.1520803443328552E-2</v>
      </c>
      <c r="AN13" s="31">
        <f>IF('Nezam. absolventů VŠ dle oborů'!AN$48&gt;0,'Nezam. absolventů VŠ dle oborů'!AN13/'Nezam. absolventů VŠ dle oborů'!AN$48,"")</f>
        <v>2.0757020757020756E-2</v>
      </c>
      <c r="AO13" s="31">
        <f>IF('Nezam. absolventů VŠ dle oborů'!AO$48&gt;0,'Nezam. absolventů VŠ dle oborů'!AO13/'Nezam. absolventů VŠ dle oborů'!AO$48,"")</f>
        <v>2.0833333333333332E-2</v>
      </c>
    </row>
    <row r="14" spans="1:41" x14ac:dyDescent="0.35">
      <c r="A14" t="s">
        <v>84</v>
      </c>
      <c r="B14" s="61" t="s">
        <v>45</v>
      </c>
      <c r="C14" s="31">
        <f>IF('Nezam. absolventů VŠ dle oborů'!C$48&gt;0,'Nezam. absolventů VŠ dle oborů'!C14/'Nezam. absolventů VŠ dle oborů'!C$48,"")</f>
        <v>2.4813895781637717E-3</v>
      </c>
      <c r="D14" s="31">
        <f>IF('Nezam. absolventů VŠ dle oborů'!D$48&gt;0,'Nezam. absolventů VŠ dle oborů'!D14/'Nezam. absolventů VŠ dle oborů'!D$48,"")</f>
        <v>4.4910179640718561E-3</v>
      </c>
      <c r="E14" s="31">
        <f>IF('Nezam. absolventů VŠ dle oborů'!E$48&gt;0,'Nezam. absolventů VŠ dle oborů'!E14/'Nezam. absolventů VŠ dle oborů'!E$48,"")</f>
        <v>1.2345679012345678E-2</v>
      </c>
      <c r="F14" s="31">
        <f>IF('Nezam. absolventů VŠ dle oborů'!F$48&gt;0,'Nezam. absolventů VŠ dle oborů'!F14/'Nezam. absolventů VŠ dle oborů'!F$48,"")</f>
        <v>1.5364916773367477E-2</v>
      </c>
      <c r="G14" s="31">
        <f>IF('Nezam. absolventů VŠ dle oborů'!G$48&gt;0,'Nezam. absolventů VŠ dle oborů'!G14/'Nezam. absolventů VŠ dle oborů'!G$48,"")</f>
        <v>1.6304347826086956E-2</v>
      </c>
      <c r="H14" s="31">
        <f>IF('Nezam. absolventů VŠ dle oborů'!H$48&gt;0,'Nezam. absolventů VŠ dle oborů'!H14/'Nezam. absolventů VŠ dle oborů'!H$48,"")</f>
        <v>9.2485549132947983E-3</v>
      </c>
      <c r="I14" s="31">
        <f>IF('Nezam. absolventů VŠ dle oborů'!I$48&gt;0,'Nezam. absolventů VŠ dle oborů'!I14/'Nezam. absolventů VŠ dle oborů'!I$48,"")</f>
        <v>1.2066365007541479E-2</v>
      </c>
      <c r="J14" s="31">
        <f>IF('Nezam. absolventů VŠ dle oborů'!J$48&gt;0,'Nezam. absolventů VŠ dle oborů'!J14/'Nezam. absolventů VŠ dle oborů'!J$48,"")</f>
        <v>7.709251101321586E-3</v>
      </c>
      <c r="K14" s="31">
        <f>IF('Nezam. absolventů VŠ dle oborů'!K$48&gt;0,'Nezam. absolventů VŠ dle oborů'!K14/'Nezam. absolventů VŠ dle oborů'!K$48,"")</f>
        <v>1.4471780028943559E-2</v>
      </c>
      <c r="L14" s="31">
        <f>IF('Nezam. absolventů VŠ dle oborů'!L$48&gt;0,'Nezam. absolventů VŠ dle oborů'!L14/'Nezam. absolventů VŠ dle oborů'!L$48,"")</f>
        <v>1.7021276595744681E-2</v>
      </c>
      <c r="M14" s="31">
        <f>IF('Nezam. absolventů VŠ dle oborů'!M$48&gt;0,'Nezam. absolventů VŠ dle oborů'!M14/'Nezam. absolventů VŠ dle oborů'!M$48,"")</f>
        <v>2.0066889632107024E-2</v>
      </c>
      <c r="N14" s="31">
        <f>IF('Nezam. absolventů VŠ dle oborů'!N$48&gt;0,'Nezam. absolventů VŠ dle oborů'!N14/'Nezam. absolventů VŠ dle oborů'!N$48,"")</f>
        <v>1.238390092879257E-2</v>
      </c>
      <c r="O14" s="31">
        <f>IF('Nezam. absolventů VŠ dle oborů'!O$48&gt;0,'Nezam. absolventů VŠ dle oborů'!O14/'Nezam. absolventů VŠ dle oborů'!O$48,"")</f>
        <v>1.2534818941504178E-2</v>
      </c>
      <c r="P14" s="31">
        <f>IF('Nezam. absolventů VŠ dle oborů'!P$48&gt;0,'Nezam. absolventů VŠ dle oborů'!P14/'Nezam. absolventů VŠ dle oborů'!P$48,"")</f>
        <v>6.923837784371909E-3</v>
      </c>
      <c r="Q14" s="31">
        <f>IF('Nezam. absolventů VŠ dle oborů'!Q$48&gt;0,'Nezam. absolventů VŠ dle oborů'!Q14/'Nezam. absolventů VŠ dle oborů'!Q$48,"")</f>
        <v>1.3698630136986301E-2</v>
      </c>
      <c r="R14" s="31">
        <f>IF('Nezam. absolventů VŠ dle oborů'!R$48&gt;0,'Nezam. absolventů VŠ dle oborů'!R14/'Nezam. absolventů VŠ dle oborů'!R$48,"")</f>
        <v>6.4171122994652408E-3</v>
      </c>
      <c r="S14" s="31">
        <f>IF('Nezam. absolventů VŠ dle oborů'!S$48&gt;0,'Nezam. absolventů VŠ dle oborů'!S14/'Nezam. absolventů VŠ dle oborů'!S$48,"")</f>
        <v>1.2048192771084338E-2</v>
      </c>
      <c r="T14" s="31">
        <f>IF('Nezam. absolventů VŠ dle oborů'!T$48&gt;0,'Nezam. absolventů VŠ dle oborů'!T14/'Nezam. absolventů VŠ dle oborů'!T$48,"")</f>
        <v>7.2314049586776862E-3</v>
      </c>
      <c r="U14" s="31">
        <f>IF('Nezam. absolventů VŠ dle oborů'!U$48&gt;0,'Nezam. absolventů VŠ dle oborů'!U14/'Nezam. absolventů VŠ dle oborů'!U$48,"")</f>
        <v>8.1206496519721574E-3</v>
      </c>
      <c r="V14" s="31">
        <f>IF('Nezam. absolventů VŠ dle oborů'!V$48&gt;0,'Nezam. absolventů VŠ dle oborů'!V14/'Nezam. absolventů VŠ dle oborů'!V$48,"")</f>
        <v>2.967359050445104E-3</v>
      </c>
      <c r="W14" s="31">
        <f>IF('Nezam. absolventů VŠ dle oborů'!W$48&gt;0,'Nezam. absolventů VŠ dle oborů'!W14/'Nezam. absolventů VŠ dle oborů'!W$48,"")</f>
        <v>3.8910505836575876E-3</v>
      </c>
      <c r="X14" s="31">
        <f>IF('Nezam. absolventů VŠ dle oborů'!X$48&gt;0,'Nezam. absolventů VŠ dle oborů'!X14/'Nezam. absolventů VŠ dle oborů'!X$48,"")</f>
        <v>5.268703898840885E-3</v>
      </c>
      <c r="Y14" s="31">
        <f>IF('Nezam. absolventů VŠ dle oborů'!Y$48&gt;0,'Nezam. absolventů VŠ dle oborů'!Y14/'Nezam. absolventů VŠ dle oborů'!Y$48,"")</f>
        <v>8.0395794681508963E-3</v>
      </c>
      <c r="Z14" s="31">
        <f>IF('Nezam. absolventů VŠ dle oborů'!Z$48&gt;0,'Nezam. absolventů VŠ dle oborů'!Z14/'Nezam. absolventů VŠ dle oborů'!Z$48,"")</f>
        <v>4.9460431654676255E-3</v>
      </c>
      <c r="AA14" s="31"/>
      <c r="AB14" s="31"/>
      <c r="AC14" s="31"/>
      <c r="AD14" s="31"/>
      <c r="AE14" s="31"/>
      <c r="AF14" s="31"/>
      <c r="AG14" s="31">
        <f>IF('Nezam. absolventů VŠ dle oborů'!AG$48&gt;0,'Nezam. absolventů VŠ dle oborů'!AG14/'Nezam. absolventů VŠ dle oborů'!AG$48,"")</f>
        <v>6.1465721040189127E-3</v>
      </c>
      <c r="AH14" s="31">
        <f>IF('Nezam. absolventů VŠ dle oborů'!AH$48&gt;0,'Nezam. absolventů VŠ dle oborů'!AH14/'Nezam. absolventů VŠ dle oborů'!AH$48,"")</f>
        <v>7.598142676234698E-3</v>
      </c>
      <c r="AI14" s="31">
        <f>IF('Nezam. absolventů VŠ dle oborů'!AI$48&gt;0,'Nezam. absolventů VŠ dle oborů'!AI14/'Nezam. absolventů VŠ dle oborů'!AI$48,"")</f>
        <v>6.6079295154185024E-3</v>
      </c>
      <c r="AJ14" s="31">
        <f>IF('Nezam. absolventů VŠ dle oborů'!AJ$48&gt;0,'Nezam. absolventů VŠ dle oborů'!AJ14/'Nezam. absolventů VŠ dle oborů'!AJ$48,"")</f>
        <v>9.371554575523704E-3</v>
      </c>
      <c r="AK14" s="31">
        <f>IF('Nezam. absolventů VŠ dle oborů'!AK$48&gt;0,'Nezam. absolventů VŠ dle oborů'!AK14/'Nezam. absolventů VŠ dle oborů'!AK$48,"")</f>
        <v>6.58513640639699E-3</v>
      </c>
      <c r="AL14" s="31">
        <f>IF('Nezam. absolventů VŠ dle oborů'!AL$48&gt;0,'Nezam. absolventů VŠ dle oborů'!AL14/'Nezam. absolventů VŠ dle oborů'!AL$48,"")</f>
        <v>5.893909626719057E-3</v>
      </c>
      <c r="AM14" s="31">
        <f>IF('Nezam. absolventů VŠ dle oborů'!AM$48&gt;0,'Nezam. absolventů VŠ dle oborů'!AM14/'Nezam. absolventů VŠ dle oborů'!AM$48,"")</f>
        <v>7.1736011477761836E-3</v>
      </c>
      <c r="AN14" s="31">
        <f>IF('Nezam. absolventů VŠ dle oborů'!AN$48&gt;0,'Nezam. absolventů VŠ dle oborů'!AN14/'Nezam. absolventů VŠ dle oborů'!AN$48,"")</f>
        <v>7.326007326007326E-3</v>
      </c>
      <c r="AO14" s="31">
        <f>IF('Nezam. absolventů VŠ dle oborů'!AO$48&gt;0,'Nezam. absolventů VŠ dle oborů'!AO14/'Nezam. absolventů VŠ dle oborů'!AO$48,"")</f>
        <v>5.208333333333333E-3</v>
      </c>
    </row>
    <row r="15" spans="1:41" x14ac:dyDescent="0.35">
      <c r="A15" t="s">
        <v>84</v>
      </c>
      <c r="B15" s="61" t="s">
        <v>46</v>
      </c>
      <c r="C15" s="31">
        <f>IF('Nezam. absolventů VŠ dle oborů'!C$48&gt;0,'Nezam. absolventů VŠ dle oborů'!C15/'Nezam. absolventů VŠ dle oborů'!C$48,"")</f>
        <v>2.4813895781637717E-3</v>
      </c>
      <c r="D15" s="31">
        <f>IF('Nezam. absolventů VŠ dle oborů'!D$48&gt;0,'Nezam. absolventů VŠ dle oborů'!D15/'Nezam. absolventů VŠ dle oborů'!D$48,"")</f>
        <v>5.9880239520958087E-3</v>
      </c>
      <c r="E15" s="31">
        <f>IF('Nezam. absolventů VŠ dle oborů'!E$48&gt;0,'Nezam. absolventů VŠ dle oborů'!E15/'Nezam. absolventů VŠ dle oborů'!E$48,"")</f>
        <v>4.9382716049382715E-3</v>
      </c>
      <c r="F15" s="31">
        <f>IF('Nezam. absolventů VŠ dle oborů'!F$48&gt;0,'Nezam. absolventů VŠ dle oborů'!F15/'Nezam. absolventů VŠ dle oborů'!F$48,"")</f>
        <v>1.0243277848911651E-2</v>
      </c>
      <c r="G15" s="31">
        <f>IF('Nezam. absolventů VŠ dle oborů'!G$48&gt;0,'Nezam. absolventů VŠ dle oborů'!G15/'Nezam. absolventů VŠ dle oborů'!G$48,"")</f>
        <v>7.246376811594203E-3</v>
      </c>
      <c r="H15" s="31">
        <f>IF('Nezam. absolventů VŠ dle oborů'!H$48&gt;0,'Nezam. absolventů VŠ dle oborů'!H15/'Nezam. absolventů VŠ dle oborů'!H$48,"")</f>
        <v>8.0924855491329474E-3</v>
      </c>
      <c r="I15" s="31">
        <f>IF('Nezam. absolventů VŠ dle oborů'!I$48&gt;0,'Nezam. absolventů VŠ dle oborů'!I15/'Nezam. absolventů VŠ dle oborů'!I$48,"")</f>
        <v>3.0165912518853697E-3</v>
      </c>
      <c r="J15" s="31">
        <f>IF('Nezam. absolventů VŠ dle oborů'!J$48&gt;0,'Nezam. absolventů VŠ dle oborů'!J15/'Nezam. absolventů VŠ dle oborů'!J$48,"")</f>
        <v>7.709251101321586E-3</v>
      </c>
      <c r="K15" s="31">
        <f>IF('Nezam. absolventů VŠ dle oborů'!K$48&gt;0,'Nezam. absolventů VŠ dle oborů'!K15/'Nezam. absolventů VŠ dle oborů'!K$48,"")</f>
        <v>5.7887120115774236E-3</v>
      </c>
      <c r="L15" s="31">
        <f>IF('Nezam. absolventů VŠ dle oborů'!L$48&gt;0,'Nezam. absolventů VŠ dle oborů'!L15/'Nezam. absolventů VŠ dle oborů'!L$48,"")</f>
        <v>7.4468085106382982E-3</v>
      </c>
      <c r="M15" s="31">
        <f>IF('Nezam. absolventů VŠ dle oborů'!M$48&gt;0,'Nezam. absolventů VŠ dle oborů'!M15/'Nezam. absolventů VŠ dle oborů'!M$48,"")</f>
        <v>3.3444816053511705E-3</v>
      </c>
      <c r="N15" s="31">
        <f>IF('Nezam. absolventů VŠ dle oborů'!N$48&gt;0,'Nezam. absolventů VŠ dle oborů'!N15/'Nezam. absolventů VŠ dle oborů'!N$48,"")</f>
        <v>1.0319917440660475E-2</v>
      </c>
      <c r="O15" s="31">
        <f>IF('Nezam. absolventů VŠ dle oborů'!O$48&gt;0,'Nezam. absolventů VŠ dle oborů'!O15/'Nezam. absolventů VŠ dle oborů'!O$48,"")</f>
        <v>9.7493036211699167E-3</v>
      </c>
      <c r="P15" s="31">
        <f>IF('Nezam. absolventů VŠ dle oborů'!P$48&gt;0,'Nezam. absolventů VŠ dle oborů'!P15/'Nezam. absolventů VŠ dle oborů'!P$48,"")</f>
        <v>9.8911968348170121E-3</v>
      </c>
      <c r="Q15" s="31">
        <f>IF('Nezam. absolventů VŠ dle oborů'!Q$48&gt;0,'Nezam. absolventů VŠ dle oborů'!Q15/'Nezam. absolventů VŠ dle oborů'!Q$48,"")</f>
        <v>6.0882800608828003E-3</v>
      </c>
      <c r="R15" s="31">
        <f>IF('Nezam. absolventů VŠ dle oborů'!R$48&gt;0,'Nezam. absolventů VŠ dle oborů'!R15/'Nezam. absolventů VŠ dle oborů'!R$48,"")</f>
        <v>7.4866310160427805E-3</v>
      </c>
      <c r="S15" s="31">
        <f>IF('Nezam. absolventů VŠ dle oborů'!S$48&gt;0,'Nezam. absolventů VŠ dle oborů'!S15/'Nezam. absolventů VŠ dle oborů'!S$48,"")</f>
        <v>3.4423407917383822E-3</v>
      </c>
      <c r="T15" s="31">
        <f>IF('Nezam. absolventů VŠ dle oborů'!T$48&gt;0,'Nezam. absolventů VŠ dle oborů'!T15/'Nezam. absolventů VŠ dle oborů'!T$48,"")</f>
        <v>1.2396694214876033E-2</v>
      </c>
      <c r="U15" s="31">
        <f>IF('Nezam. absolventů VŠ dle oborů'!U$48&gt;0,'Nezam. absolventů VŠ dle oborů'!U15/'Nezam. absolventů VŠ dle oborů'!U$48,"")</f>
        <v>8.1206496519721574E-3</v>
      </c>
      <c r="V15" s="31">
        <f>IF('Nezam. absolventů VŠ dle oborů'!V$48&gt;0,'Nezam. absolventů VŠ dle oborů'!V15/'Nezam. absolventů VŠ dle oborů'!V$48,"")</f>
        <v>1.1869436201780416E-2</v>
      </c>
      <c r="W15" s="31">
        <f>IF('Nezam. absolventů VŠ dle oborů'!W$48&gt;0,'Nezam. absolventů VŠ dle oborů'!W15/'Nezam. absolventů VŠ dle oborů'!W$48,"")</f>
        <v>7.7821011673151752E-3</v>
      </c>
      <c r="X15" s="31">
        <f>IF('Nezam. absolventů VŠ dle oborů'!X$48&gt;0,'Nezam. absolventů VŠ dle oborů'!X15/'Nezam. absolventů VŠ dle oborů'!X$48,"")</f>
        <v>1.0010537407797681E-2</v>
      </c>
      <c r="Y15" s="31">
        <f>IF('Nezam. absolventů VŠ dle oborů'!Y$48&gt;0,'Nezam. absolventů VŠ dle oborů'!Y15/'Nezam. absolventů VŠ dle oborů'!Y$48,"")</f>
        <v>8.0395794681508963E-3</v>
      </c>
      <c r="Z15" s="31">
        <f>IF('Nezam. absolventů VŠ dle oborů'!Z$48&gt;0,'Nezam. absolventů VŠ dle oborů'!Z15/'Nezam. absolventů VŠ dle oborů'!Z$48,"")</f>
        <v>1.2140287769784174E-2</v>
      </c>
      <c r="AA15" s="31"/>
      <c r="AB15" s="31"/>
      <c r="AC15" s="31"/>
      <c r="AD15" s="31"/>
      <c r="AE15" s="31"/>
      <c r="AF15" s="31"/>
      <c r="AG15" s="31">
        <f>IF('Nezam. absolventů VŠ dle oborů'!AG$48&gt;0,'Nezam. absolventů VŠ dle oborů'!AG15/'Nezam. absolventů VŠ dle oborů'!AG$48,"")</f>
        <v>5.6737588652482273E-3</v>
      </c>
      <c r="AH15" s="31">
        <f>IF('Nezam. absolventů VŠ dle oborů'!AH$48&gt;0,'Nezam. absolventů VŠ dle oborů'!AH15/'Nezam. absolventů VŠ dle oborů'!AH$48,"")</f>
        <v>8.0202617138032933E-3</v>
      </c>
      <c r="AI15" s="31">
        <f>IF('Nezam. absolventů VŠ dle oborů'!AI$48&gt;0,'Nezam. absolventů VŠ dle oborů'!AI15/'Nezam. absolventů VŠ dle oborů'!AI$48,"")</f>
        <v>6.0572687224669606E-3</v>
      </c>
      <c r="AJ15" s="31">
        <f>IF('Nezam. absolventů VŠ dle oborů'!AJ$48&gt;0,'Nezam. absolventů VŠ dle oborů'!AJ15/'Nezam. absolventů VŠ dle oborů'!AJ$48,"")</f>
        <v>4.9614112458654909E-3</v>
      </c>
      <c r="AK15" s="31">
        <f>IF('Nezam. absolventů VŠ dle oborů'!AK$48&gt;0,'Nezam. absolventů VŠ dle oborů'!AK15/'Nezam. absolventů VŠ dle oborů'!AK$48,"")</f>
        <v>7.525870178739417E-3</v>
      </c>
      <c r="AL15" s="31">
        <f>IF('Nezam. absolventů VŠ dle oborů'!AL$48&gt;0,'Nezam. absolventů VŠ dle oborů'!AL15/'Nezam. absolventů VŠ dle oborů'!AL$48,"")</f>
        <v>6.8762278978389E-3</v>
      </c>
      <c r="AM15" s="31">
        <f>IF('Nezam. absolventů VŠ dle oborů'!AM$48&gt;0,'Nezam. absolventů VŠ dle oborů'!AM15/'Nezam. absolventů VŠ dle oborů'!AM$48,"")</f>
        <v>8.60832137733142E-3</v>
      </c>
      <c r="AN15" s="31">
        <f>IF('Nezam. absolventů VŠ dle oborů'!AN$48&gt;0,'Nezam. absolventů VŠ dle oborů'!AN15/'Nezam. absolventů VŠ dle oborů'!AN$48,"")</f>
        <v>2.442002442002442E-3</v>
      </c>
      <c r="AO15" s="31">
        <f>IF('Nezam. absolventů VŠ dle oborů'!AO$48&gt;0,'Nezam. absolventů VŠ dle oborů'!AO15/'Nezam. absolventů VŠ dle oborů'!AO$48,"")</f>
        <v>1.736111111111111E-3</v>
      </c>
    </row>
    <row r="16" spans="1:41" x14ac:dyDescent="0.35">
      <c r="A16" t="s">
        <v>84</v>
      </c>
      <c r="B16" s="61" t="s">
        <v>47</v>
      </c>
      <c r="C16" s="31">
        <f>IF('Nezam. absolventů VŠ dle oborů'!C$48&gt;0,'Nezam. absolventů VŠ dle oborů'!C16/'Nezam. absolventů VŠ dle oborů'!C$48,"")</f>
        <v>1.9851116625310174E-2</v>
      </c>
      <c r="D16" s="31">
        <f>IF('Nezam. absolventů VŠ dle oborů'!D$48&gt;0,'Nezam. absolventů VŠ dle oborů'!D16/'Nezam. absolventů VŠ dle oborů'!D$48,"")</f>
        <v>3.1437125748502992E-2</v>
      </c>
      <c r="E16" s="31">
        <f>IF('Nezam. absolventů VŠ dle oborů'!E$48&gt;0,'Nezam. absolventů VŠ dle oborů'!E16/'Nezam. absolventů VŠ dle oborů'!E$48,"")</f>
        <v>3.9506172839506172E-2</v>
      </c>
      <c r="F16" s="31">
        <f>IF('Nezam. absolventů VŠ dle oborů'!F$48&gt;0,'Nezam. absolventů VŠ dle oborů'!F16/'Nezam. absolventů VŠ dle oborů'!F$48,"")</f>
        <v>2.3047375160051217E-2</v>
      </c>
      <c r="G16" s="31">
        <f>IF('Nezam. absolventů VŠ dle oborů'!G$48&gt;0,'Nezam. absolventů VŠ dle oborů'!G16/'Nezam. absolventů VŠ dle oborů'!G$48,"")</f>
        <v>3.8043478260869568E-2</v>
      </c>
      <c r="H16" s="31">
        <f>IF('Nezam. absolventů VŠ dle oborů'!H$48&gt;0,'Nezam. absolventů VŠ dle oborů'!H16/'Nezam. absolventů VŠ dle oborů'!H$48,"")</f>
        <v>3.3526011560693639E-2</v>
      </c>
      <c r="I16" s="31">
        <f>IF('Nezam. absolventů VŠ dle oborů'!I$48&gt;0,'Nezam. absolventů VŠ dle oborů'!I16/'Nezam. absolventů VŠ dle oborů'!I$48,"")</f>
        <v>4.9773755656108594E-2</v>
      </c>
      <c r="J16" s="31">
        <f>IF('Nezam. absolventů VŠ dle oborů'!J$48&gt;0,'Nezam. absolventů VŠ dle oborů'!J16/'Nezam. absolventů VŠ dle oborů'!J$48,"")</f>
        <v>3.634361233480176E-2</v>
      </c>
      <c r="K16" s="31">
        <f>IF('Nezam. absolventů VŠ dle oborů'!K$48&gt;0,'Nezam. absolventů VŠ dle oborů'!K16/'Nezam. absolventů VŠ dle oborů'!K$48,"")</f>
        <v>5.9334298118668596E-2</v>
      </c>
      <c r="L16" s="31">
        <f>IF('Nezam. absolventů VŠ dle oborů'!L$48&gt;0,'Nezam. absolventů VŠ dle oborů'!L16/'Nezam. absolventů VŠ dle oborů'!L$48,"")</f>
        <v>3.9361702127659576E-2</v>
      </c>
      <c r="M16" s="31">
        <f>IF('Nezam. absolventů VŠ dle oborů'!M$48&gt;0,'Nezam. absolventů VŠ dle oborů'!M16/'Nezam. absolventů VŠ dle oborů'!M$48,"")</f>
        <v>3.678929765886288E-2</v>
      </c>
      <c r="N16" s="31">
        <f>IF('Nezam. absolventů VŠ dle oborů'!N$48&gt;0,'Nezam. absolventů VŠ dle oborů'!N16/'Nezam. absolventů VŠ dle oborů'!N$48,"")</f>
        <v>1.9607843137254902E-2</v>
      </c>
      <c r="O16" s="31">
        <f>IF('Nezam. absolventů VŠ dle oborů'!O$48&gt;0,'Nezam. absolventů VŠ dle oborů'!O16/'Nezam. absolventů VŠ dle oborů'!O$48,"")</f>
        <v>2.7855153203342618E-2</v>
      </c>
      <c r="P16" s="31">
        <f>IF('Nezam. absolventů VŠ dle oborů'!P$48&gt;0,'Nezam. absolventů VŠ dle oborů'!P16/'Nezam. absolventů VŠ dle oborů'!P$48,"")</f>
        <v>1.8793273986152326E-2</v>
      </c>
      <c r="Q16" s="31">
        <f>IF('Nezam. absolventů VŠ dle oborů'!Q$48&gt;0,'Nezam. absolventů VŠ dle oborů'!Q16/'Nezam. absolventů VŠ dle oborů'!Q$48,"")</f>
        <v>2.1308980213089801E-2</v>
      </c>
      <c r="R16" s="31">
        <f>IF('Nezam. absolventů VŠ dle oborů'!R$48&gt;0,'Nezam. absolventů VŠ dle oborů'!R16/'Nezam. absolventů VŠ dle oborů'!R$48,"")</f>
        <v>1.8181818181818181E-2</v>
      </c>
      <c r="S16" s="31">
        <f>IF('Nezam. absolventů VŠ dle oborů'!S$48&gt;0,'Nezam. absolventů VŠ dle oborů'!S16/'Nezam. absolventů VŠ dle oborů'!S$48,"")</f>
        <v>3.098106712564544E-2</v>
      </c>
      <c r="T16" s="31">
        <f>IF('Nezam. absolventů VŠ dle oborů'!T$48&gt;0,'Nezam. absolventů VŠ dle oborů'!T16/'Nezam. absolventů VŠ dle oborů'!T$48,"")</f>
        <v>2.4793388429752067E-2</v>
      </c>
      <c r="U16" s="31">
        <f>IF('Nezam. absolventů VŠ dle oborů'!U$48&gt;0,'Nezam. absolventů VŠ dle oborů'!U16/'Nezam. absolventů VŠ dle oborů'!U$48,"")</f>
        <v>2.0881670533642691E-2</v>
      </c>
      <c r="V16" s="31">
        <f>IF('Nezam. absolventů VŠ dle oborů'!V$48&gt;0,'Nezam. absolventů VŠ dle oborů'!V16/'Nezam. absolventů VŠ dle oborů'!V$48,"")</f>
        <v>2.2255192878338281E-2</v>
      </c>
      <c r="W16" s="31">
        <f>IF('Nezam. absolventů VŠ dle oborů'!W$48&gt;0,'Nezam. absolventů VŠ dle oborů'!W16/'Nezam. absolventů VŠ dle oborů'!W$48,"")</f>
        <v>1.6342412451361869E-2</v>
      </c>
      <c r="X16" s="31">
        <f>IF('Nezam. absolventů VŠ dle oborů'!X$48&gt;0,'Nezam. absolventů VŠ dle oborů'!X16/'Nezam. absolventů VŠ dle oborů'!X$48,"")</f>
        <v>6.8493150684931503E-3</v>
      </c>
      <c r="Y16" s="31">
        <f>IF('Nezam. absolventů VŠ dle oborů'!Y$48&gt;0,'Nezam. absolventů VŠ dle oborů'!Y16/'Nezam. absolventů VŠ dle oborů'!Y$48,"")</f>
        <v>8.0395794681508963E-3</v>
      </c>
      <c r="Z16" s="31">
        <f>IF('Nezam. absolventů VŠ dle oborů'!Z$48&gt;0,'Nezam. absolventů VŠ dle oborů'!Z16/'Nezam. absolventů VŠ dle oborů'!Z$48,"")</f>
        <v>8.0935251798561151E-3</v>
      </c>
      <c r="AA16" s="31"/>
      <c r="AB16" s="31"/>
      <c r="AC16" s="31"/>
      <c r="AD16" s="31"/>
      <c r="AE16" s="31"/>
      <c r="AF16" s="31"/>
      <c r="AG16" s="31">
        <f>IF('Nezam. absolventů VŠ dle oborů'!AG$48&gt;0,'Nezam. absolventů VŠ dle oborů'!AG16/'Nezam. absolventů VŠ dle oborů'!AG$48,"")</f>
        <v>4.2553191489361703E-3</v>
      </c>
      <c r="AH16" s="31">
        <f>IF('Nezam. absolventů VŠ dle oborů'!AH$48&gt;0,'Nezam. absolventů VŠ dle oborů'!AH16/'Nezam. absolventů VŠ dle oborů'!AH$48,"")</f>
        <v>5.4875474883917261E-3</v>
      </c>
      <c r="AI16" s="31">
        <f>IF('Nezam. absolventů VŠ dle oborů'!AI$48&gt;0,'Nezam. absolventů VŠ dle oborů'!AI16/'Nezam. absolventů VŠ dle oborů'!AI$48,"")</f>
        <v>6.6079295154185024E-3</v>
      </c>
      <c r="AJ16" s="31">
        <f>IF('Nezam. absolventů VŠ dle oborů'!AJ$48&gt;0,'Nezam. absolventů VŠ dle oborů'!AJ16/'Nezam. absolventů VŠ dle oborů'!AJ$48,"")</f>
        <v>6.063947078280044E-3</v>
      </c>
      <c r="AK16" s="31">
        <f>IF('Nezam. absolventů VŠ dle oborů'!AK$48&gt;0,'Nezam. absolventů VŠ dle oborů'!AK16/'Nezam. absolventů VŠ dle oborů'!AK$48,"")</f>
        <v>4.7036688617121351E-3</v>
      </c>
      <c r="AL16" s="31">
        <f>IF('Nezam. absolventů VŠ dle oborů'!AL$48&gt;0,'Nezam. absolventů VŠ dle oborů'!AL16/'Nezam. absolventů VŠ dle oborů'!AL$48,"")</f>
        <v>1.0805500982318271E-2</v>
      </c>
      <c r="AM16" s="31">
        <f>IF('Nezam. absolventů VŠ dle oborů'!AM$48&gt;0,'Nezam. absolventů VŠ dle oborů'!AM16/'Nezam. absolventů VŠ dle oborů'!AM$48,"")</f>
        <v>8.60832137733142E-3</v>
      </c>
      <c r="AN16" s="31">
        <f>IF('Nezam. absolventů VŠ dle oborů'!AN$48&gt;0,'Nezam. absolventů VŠ dle oborů'!AN16/'Nezam. absolventů VŠ dle oborů'!AN$48,"")</f>
        <v>4.884004884004884E-3</v>
      </c>
      <c r="AO16" s="31">
        <f>IF('Nezam. absolventů VŠ dle oborů'!AO$48&gt;0,'Nezam. absolventů VŠ dle oborů'!AO16/'Nezam. absolventů VŠ dle oborů'!AO$48,"")</f>
        <v>6.9444444444444441E-3</v>
      </c>
    </row>
    <row r="17" spans="1:41" x14ac:dyDescent="0.35">
      <c r="A17" t="s">
        <v>84</v>
      </c>
      <c r="B17" s="61" t="s">
        <v>48</v>
      </c>
      <c r="C17" s="31">
        <f>IF('Nezam. absolventů VŠ dle oborů'!C$48&gt;0,'Nezam. absolventů VŠ dle oborů'!C17/'Nezam. absolventů VŠ dle oborů'!C$48,"")</f>
        <v>0</v>
      </c>
      <c r="D17" s="31">
        <f>IF('Nezam. absolventů VŠ dle oborů'!D$48&gt;0,'Nezam. absolventů VŠ dle oborů'!D17/'Nezam. absolventů VŠ dle oborů'!D$48,"")</f>
        <v>2.9940119760479044E-3</v>
      </c>
      <c r="E17" s="31">
        <f>IF('Nezam. absolventů VŠ dle oborů'!E$48&gt;0,'Nezam. absolventů VŠ dle oborů'!E17/'Nezam. absolventů VŠ dle oborů'!E$48,"")</f>
        <v>0</v>
      </c>
      <c r="F17" s="31">
        <f>IF('Nezam. absolventů VŠ dle oborů'!F$48&gt;0,'Nezam. absolventů VŠ dle oborů'!F17/'Nezam. absolventů VŠ dle oborů'!F$48,"")</f>
        <v>0</v>
      </c>
      <c r="G17" s="31">
        <f>IF('Nezam. absolventů VŠ dle oborů'!G$48&gt;0,'Nezam. absolventů VŠ dle oborů'!G17/'Nezam. absolventů VŠ dle oborů'!G$48,"")</f>
        <v>0</v>
      </c>
      <c r="H17" s="31">
        <f>IF('Nezam. absolventů VŠ dle oborů'!H$48&gt;0,'Nezam. absolventů VŠ dle oborů'!H17/'Nezam. absolventů VŠ dle oborů'!H$48,"")</f>
        <v>0</v>
      </c>
      <c r="I17" s="31">
        <f>IF('Nezam. absolventů VŠ dle oborů'!I$48&gt;0,'Nezam. absolventů VŠ dle oborů'!I17/'Nezam. absolventů VŠ dle oborů'!I$48,"")</f>
        <v>0</v>
      </c>
      <c r="J17" s="31">
        <f>IF('Nezam. absolventů VŠ dle oborů'!J$48&gt;0,'Nezam. absolventů VŠ dle oborů'!J17/'Nezam. absolventů VŠ dle oborů'!J$48,"")</f>
        <v>0</v>
      </c>
      <c r="K17" s="31">
        <f>IF('Nezam. absolventů VŠ dle oborů'!K$48&gt;0,'Nezam. absolventů VŠ dle oborů'!K17/'Nezam. absolventů VŠ dle oborů'!K$48,"")</f>
        <v>0</v>
      </c>
      <c r="L17" s="31">
        <f>IF('Nezam. absolventů VŠ dle oborů'!L$48&gt;0,'Nezam. absolventů VŠ dle oborů'!L17/'Nezam. absolventů VŠ dle oborů'!L$48,"")</f>
        <v>0</v>
      </c>
      <c r="M17" s="31">
        <f>IF('Nezam. absolventů VŠ dle oborů'!M$48&gt;0,'Nezam. absolventů VŠ dle oborů'!M17/'Nezam. absolventů VŠ dle oborů'!M$48,"")</f>
        <v>0</v>
      </c>
      <c r="N17" s="31">
        <f>IF('Nezam. absolventů VŠ dle oborů'!N$48&gt;0,'Nezam. absolventů VŠ dle oborů'!N17/'Nezam. absolventů VŠ dle oborů'!N$48,"")</f>
        <v>0</v>
      </c>
      <c r="O17" s="31">
        <f>IF('Nezam. absolventů VŠ dle oborů'!O$48&gt;0,'Nezam. absolventů VŠ dle oborů'!O17/'Nezam. absolventů VŠ dle oborů'!O$48,"")</f>
        <v>0</v>
      </c>
      <c r="P17" s="31">
        <f>IF('Nezam. absolventů VŠ dle oborů'!P$48&gt;0,'Nezam. absolventů VŠ dle oborů'!P17/'Nezam. absolventů VŠ dle oborů'!P$48,"")</f>
        <v>0</v>
      </c>
      <c r="Q17" s="31">
        <f>IF('Nezam. absolventů VŠ dle oborů'!Q$48&gt;0,'Nezam. absolventů VŠ dle oborů'!Q17/'Nezam. absolventů VŠ dle oborů'!Q$48,"")</f>
        <v>0</v>
      </c>
      <c r="R17" s="31">
        <f>IF('Nezam. absolventů VŠ dle oborů'!R$48&gt;0,'Nezam. absolventů VŠ dle oborů'!R17/'Nezam. absolventů VŠ dle oborů'!R$48,"")</f>
        <v>0</v>
      </c>
      <c r="S17" s="31">
        <f>IF('Nezam. absolventů VŠ dle oborů'!S$48&gt;0,'Nezam. absolventů VŠ dle oborů'!S17/'Nezam. absolventů VŠ dle oborů'!S$48,"")</f>
        <v>0</v>
      </c>
      <c r="T17" s="31">
        <f>IF('Nezam. absolventů VŠ dle oborů'!T$48&gt;0,'Nezam. absolventů VŠ dle oborů'!T17/'Nezam. absolventů VŠ dle oborů'!T$48,"")</f>
        <v>0</v>
      </c>
      <c r="U17" s="31">
        <f>IF('Nezam. absolventů VŠ dle oborů'!U$48&gt;0,'Nezam. absolventů VŠ dle oborů'!U17/'Nezam. absolventů VŠ dle oborů'!U$48,"")</f>
        <v>0</v>
      </c>
      <c r="V17" s="31">
        <f>IF('Nezam. absolventů VŠ dle oborů'!V$48&gt;0,'Nezam. absolventů VŠ dle oborů'!V17/'Nezam. absolventů VŠ dle oborů'!V$48,"")</f>
        <v>0</v>
      </c>
      <c r="W17" s="31">
        <f>IF('Nezam. absolventů VŠ dle oborů'!W$48&gt;0,'Nezam. absolventů VŠ dle oborů'!W17/'Nezam. absolventů VŠ dle oborů'!W$48,"")</f>
        <v>0</v>
      </c>
      <c r="X17" s="31">
        <f>IF('Nezam. absolventů VŠ dle oborů'!X$48&gt;0,'Nezam. absolventů VŠ dle oborů'!X17/'Nezam. absolventů VŠ dle oborů'!X$48,"")</f>
        <v>0</v>
      </c>
      <c r="Y17" s="31">
        <f>IF('Nezam. absolventů VŠ dle oborů'!Y$48&gt;0,'Nezam. absolventů VŠ dle oborů'!Y17/'Nezam. absolventů VŠ dle oborů'!Y$48,"")</f>
        <v>0</v>
      </c>
      <c r="Z17" s="31">
        <f>IF('Nezam. absolventů VŠ dle oborů'!Z$48&gt;0,'Nezam. absolventů VŠ dle oborů'!Z17/'Nezam. absolventů VŠ dle oborů'!Z$48,"")</f>
        <v>4.496402877697842E-4</v>
      </c>
      <c r="AA17" s="31"/>
      <c r="AB17" s="31"/>
      <c r="AC17" s="31"/>
      <c r="AD17" s="31"/>
      <c r="AE17" s="31"/>
      <c r="AF17" s="31"/>
      <c r="AG17" s="31">
        <f>IF('Nezam. absolventů VŠ dle oborů'!AG$48&gt;0,'Nezam. absolventů VŠ dle oborů'!AG17/'Nezam. absolventů VŠ dle oborů'!AG$48,"")</f>
        <v>4.7281323877068556E-4</v>
      </c>
      <c r="AH17" s="31">
        <f>IF('Nezam. absolventů VŠ dle oborů'!AH$48&gt;0,'Nezam. absolventů VŠ dle oborů'!AH17/'Nezam. absolventů VŠ dle oborů'!AH$48,"")</f>
        <v>4.2211903756859433E-4</v>
      </c>
      <c r="AI17" s="31">
        <f>IF('Nezam. absolventů VŠ dle oborů'!AI$48&gt;0,'Nezam. absolventů VŠ dle oborů'!AI17/'Nezam. absolventů VŠ dle oborů'!AI$48,"")</f>
        <v>0</v>
      </c>
      <c r="AJ17" s="31">
        <f>IF('Nezam. absolventů VŠ dle oborů'!AJ$48&gt;0,'Nezam. absolventů VŠ dle oborů'!AJ17/'Nezam. absolventů VŠ dle oborů'!AJ$48,"")</f>
        <v>5.5126791620727675E-4</v>
      </c>
      <c r="AK17" s="31">
        <f>IF('Nezam. absolventů VŠ dle oborů'!AK$48&gt;0,'Nezam. absolventů VŠ dle oborů'!AK17/'Nezam. absolventů VŠ dle oborů'!AK$48,"")</f>
        <v>0</v>
      </c>
      <c r="AL17" s="31">
        <f>IF('Nezam. absolventů VŠ dle oborů'!AL$48&gt;0,'Nezam. absolventů VŠ dle oborů'!AL17/'Nezam. absolventů VŠ dle oborů'!AL$48,"")</f>
        <v>0</v>
      </c>
      <c r="AM17" s="31">
        <f>IF('Nezam. absolventů VŠ dle oborů'!AM$48&gt;0,'Nezam. absolventů VŠ dle oborů'!AM17/'Nezam. absolventů VŠ dle oborů'!AM$48,"")</f>
        <v>0</v>
      </c>
      <c r="AN17" s="31">
        <f>IF('Nezam. absolventů VŠ dle oborů'!AN$48&gt;0,'Nezam. absolventů VŠ dle oborů'!AN17/'Nezam. absolventů VŠ dle oborů'!AN$48,"")</f>
        <v>0</v>
      </c>
      <c r="AO17" s="31">
        <f>IF('Nezam. absolventů VŠ dle oborů'!AO$48&gt;0,'Nezam. absolventů VŠ dle oborů'!AO17/'Nezam. absolventů VŠ dle oborů'!AO$48,"")</f>
        <v>0</v>
      </c>
    </row>
    <row r="18" spans="1:41" x14ac:dyDescent="0.35">
      <c r="A18" t="s">
        <v>84</v>
      </c>
      <c r="B18" s="61" t="s">
        <v>49</v>
      </c>
      <c r="C18" s="31">
        <f>IF('Nezam. absolventů VŠ dle oborů'!C$48&gt;0,'Nezam. absolventů VŠ dle oborů'!C18/'Nezam. absolventů VŠ dle oborů'!C$48,"")</f>
        <v>0</v>
      </c>
      <c r="D18" s="31">
        <f>IF('Nezam. absolventů VŠ dle oborů'!D$48&gt;0,'Nezam. absolventů VŠ dle oborů'!D18/'Nezam. absolventů VŠ dle oborů'!D$48,"")</f>
        <v>0</v>
      </c>
      <c r="E18" s="31">
        <f>IF('Nezam. absolventů VŠ dle oborů'!E$48&gt;0,'Nezam. absolventů VŠ dle oborů'!E18/'Nezam. absolventů VŠ dle oborů'!E$48,"")</f>
        <v>0</v>
      </c>
      <c r="F18" s="31">
        <f>IF('Nezam. absolventů VŠ dle oborů'!F$48&gt;0,'Nezam. absolventů VŠ dle oborů'!F18/'Nezam. absolventů VŠ dle oborů'!F$48,"")</f>
        <v>0</v>
      </c>
      <c r="G18" s="31">
        <f>IF('Nezam. absolventů VŠ dle oborů'!G$48&gt;0,'Nezam. absolventů VŠ dle oborů'!G18/'Nezam. absolventů VŠ dle oborů'!G$48,"")</f>
        <v>0</v>
      </c>
      <c r="H18" s="31">
        <f>IF('Nezam. absolventů VŠ dle oborů'!H$48&gt;0,'Nezam. absolventů VŠ dle oborů'!H18/'Nezam. absolventů VŠ dle oborů'!H$48,"")</f>
        <v>0</v>
      </c>
      <c r="I18" s="31">
        <f>IF('Nezam. absolventů VŠ dle oborů'!I$48&gt;0,'Nezam. absolventů VŠ dle oborů'!I18/'Nezam. absolventů VŠ dle oborů'!I$48,"")</f>
        <v>0</v>
      </c>
      <c r="J18" s="31">
        <f>IF('Nezam. absolventů VŠ dle oborů'!J$48&gt;0,'Nezam. absolventů VŠ dle oborů'!J18/'Nezam. absolventů VŠ dle oborů'!J$48,"")</f>
        <v>0</v>
      </c>
      <c r="K18" s="31">
        <f>IF('Nezam. absolventů VŠ dle oborů'!K$48&gt;0,'Nezam. absolventů VŠ dle oborů'!K18/'Nezam. absolventů VŠ dle oborů'!K$48,"")</f>
        <v>0</v>
      </c>
      <c r="L18" s="31">
        <f>IF('Nezam. absolventů VŠ dle oborů'!L$48&gt;0,'Nezam. absolventů VŠ dle oborů'!L18/'Nezam. absolventů VŠ dle oborů'!L$48,"")</f>
        <v>0</v>
      </c>
      <c r="M18" s="31">
        <f>IF('Nezam. absolventů VŠ dle oborů'!M$48&gt;0,'Nezam. absolventů VŠ dle oborů'!M18/'Nezam. absolventů VŠ dle oborů'!M$48,"")</f>
        <v>0</v>
      </c>
      <c r="N18" s="31">
        <f>IF('Nezam. absolventů VŠ dle oborů'!N$48&gt;0,'Nezam. absolventů VŠ dle oborů'!N18/'Nezam. absolventů VŠ dle oborů'!N$48,"")</f>
        <v>0</v>
      </c>
      <c r="O18" s="31">
        <f>IF('Nezam. absolventů VŠ dle oborů'!O$48&gt;0,'Nezam. absolventů VŠ dle oborů'!O18/'Nezam. absolventů VŠ dle oborů'!O$48,"")</f>
        <v>0</v>
      </c>
      <c r="P18" s="31">
        <f>IF('Nezam. absolventů VŠ dle oborů'!P$48&gt;0,'Nezam. absolventů VŠ dle oborů'!P18/'Nezam. absolventů VŠ dle oborů'!P$48,"")</f>
        <v>1.9782393669634025E-3</v>
      </c>
      <c r="Q18" s="31">
        <f>IF('Nezam. absolventů VŠ dle oborů'!Q$48&gt;0,'Nezam. absolventů VŠ dle oborů'!Q18/'Nezam. absolventů VŠ dle oborů'!Q$48,"")</f>
        <v>1.5220700152207001E-3</v>
      </c>
      <c r="R18" s="31">
        <f>IF('Nezam. absolventů VŠ dle oborů'!R$48&gt;0,'Nezam. absolventů VŠ dle oborů'!R18/'Nezam. absolventů VŠ dle oborů'!R$48,"")</f>
        <v>1.0695187165775401E-3</v>
      </c>
      <c r="S18" s="31">
        <f>IF('Nezam. absolventů VŠ dle oborů'!S$48&gt;0,'Nezam. absolventů VŠ dle oborů'!S18/'Nezam. absolventů VŠ dle oborů'!S$48,"")</f>
        <v>0</v>
      </c>
      <c r="T18" s="31">
        <f>IF('Nezam. absolventů VŠ dle oborů'!T$48&gt;0,'Nezam. absolventů VŠ dle oborů'!T18/'Nezam. absolventů VŠ dle oborů'!T$48,"")</f>
        <v>1.0330578512396695E-3</v>
      </c>
      <c r="U18" s="31">
        <f>IF('Nezam. absolventů VŠ dle oborů'!U$48&gt;0,'Nezam. absolventů VŠ dle oborů'!U18/'Nezam. absolventů VŠ dle oborů'!U$48,"")</f>
        <v>1.1600928074245939E-3</v>
      </c>
      <c r="V18" s="31">
        <f>IF('Nezam. absolventů VŠ dle oborů'!V$48&gt;0,'Nezam. absolventů VŠ dle oborů'!V18/'Nezam. absolventů VŠ dle oborů'!V$48,"")</f>
        <v>2.225519287833828E-3</v>
      </c>
      <c r="W18" s="31">
        <f>IF('Nezam. absolventů VŠ dle oborů'!W$48&gt;0,'Nezam. absolventů VŠ dle oborů'!W18/'Nezam. absolventů VŠ dle oborů'!W$48,"")</f>
        <v>5.4474708171206223E-3</v>
      </c>
      <c r="X18" s="31">
        <f>IF('Nezam. absolventů VŠ dle oborů'!X$48&gt;0,'Nezam. absolventů VŠ dle oborů'!X18/'Nezam. absolventů VŠ dle oborů'!X$48,"")</f>
        <v>2.1074815595363539E-3</v>
      </c>
      <c r="Y18" s="31">
        <f>IF('Nezam. absolventů VŠ dle oborů'!Y$48&gt;0,'Nezam. absolventů VŠ dle oborů'!Y18/'Nezam. absolventů VŠ dle oborů'!Y$48,"")</f>
        <v>3.0921459492888066E-3</v>
      </c>
      <c r="Z18" s="31">
        <f>IF('Nezam. absolventů VŠ dle oborů'!Z$48&gt;0,'Nezam. absolventů VŠ dle oborů'!Z18/'Nezam. absolventů VŠ dle oborů'!Z$48,"")</f>
        <v>1.3489208633093526E-3</v>
      </c>
      <c r="AA18" s="31"/>
      <c r="AB18" s="31"/>
      <c r="AC18" s="31"/>
      <c r="AD18" s="31"/>
      <c r="AE18" s="31"/>
      <c r="AF18" s="31"/>
      <c r="AG18" s="31">
        <f>IF('Nezam. absolventů VŠ dle oborů'!AG$48&gt;0,'Nezam. absolventů VŠ dle oborů'!AG18/'Nezam. absolventů VŠ dle oborů'!AG$48,"")</f>
        <v>2.3640661938534278E-3</v>
      </c>
      <c r="AH18" s="31">
        <f>IF('Nezam. absolventů VŠ dle oborů'!AH$48&gt;0,'Nezam. absolventů VŠ dle oborů'!AH18/'Nezam. absolventů VŠ dle oborů'!AH$48,"")</f>
        <v>3.3769523005487546E-3</v>
      </c>
      <c r="AI18" s="31">
        <f>IF('Nezam. absolventů VŠ dle oborů'!AI$48&gt;0,'Nezam. absolventů VŠ dle oborů'!AI18/'Nezam. absolventů VŠ dle oborů'!AI$48,"")</f>
        <v>0</v>
      </c>
      <c r="AJ18" s="31">
        <f>IF('Nezam. absolventů VŠ dle oborů'!AJ$48&gt;0,'Nezam. absolventů VŠ dle oborů'!AJ18/'Nezam. absolventů VŠ dle oborů'!AJ$48,"")</f>
        <v>2.7563395810363835E-3</v>
      </c>
      <c r="AK18" s="31">
        <f>IF('Nezam. absolventů VŠ dle oborů'!AK$48&gt;0,'Nezam. absolventů VŠ dle oborů'!AK18/'Nezam. absolventů VŠ dle oborů'!AK$48,"")</f>
        <v>2.8222013170272815E-3</v>
      </c>
      <c r="AL18" s="31">
        <f>IF('Nezam. absolventů VŠ dle oborů'!AL$48&gt;0,'Nezam. absolventů VŠ dle oborů'!AL18/'Nezam. absolventů VŠ dle oborů'!AL$48,"")</f>
        <v>9.8231827111984276E-4</v>
      </c>
      <c r="AM18" s="31">
        <f>IF('Nezam. absolventů VŠ dle oborů'!AM$48&gt;0,'Nezam. absolventů VŠ dle oborů'!AM18/'Nezam. absolventů VŠ dle oborů'!AM$48,"")</f>
        <v>2.8694404591104736E-3</v>
      </c>
      <c r="AN18" s="31">
        <f>IF('Nezam. absolventů VŠ dle oborů'!AN$48&gt;0,'Nezam. absolventů VŠ dle oborů'!AN18/'Nezam. absolventů VŠ dle oborů'!AN$48,"")</f>
        <v>4.884004884004884E-3</v>
      </c>
      <c r="AO18" s="31">
        <f>IF('Nezam. absolventů VŠ dle oborů'!AO$48&gt;0,'Nezam. absolventů VŠ dle oborů'!AO18/'Nezam. absolventů VŠ dle oborů'!AO$48,"")</f>
        <v>1.736111111111111E-3</v>
      </c>
    </row>
    <row r="19" spans="1:41" x14ac:dyDescent="0.35">
      <c r="A19" t="s">
        <v>84</v>
      </c>
      <c r="B19" s="61" t="s">
        <v>50</v>
      </c>
      <c r="C19" s="31">
        <f>IF('Nezam. absolventů VŠ dle oborů'!C$48&gt;0,'Nezam. absolventů VŠ dle oborů'!C19/'Nezam. absolventů VŠ dle oborů'!C$48,"")</f>
        <v>0</v>
      </c>
      <c r="D19" s="31">
        <f>IF('Nezam. absolventů VŠ dle oborů'!D$48&gt;0,'Nezam. absolventů VŠ dle oborů'!D19/'Nezam. absolventů VŠ dle oborů'!D$48,"")</f>
        <v>2.9940119760479044E-3</v>
      </c>
      <c r="E19" s="31">
        <f>IF('Nezam. absolventů VŠ dle oborů'!E$48&gt;0,'Nezam. absolventů VŠ dle oborů'!E19/'Nezam. absolventů VŠ dle oborů'!E$48,"")</f>
        <v>0</v>
      </c>
      <c r="F19" s="31">
        <f>IF('Nezam. absolventů VŠ dle oborů'!F$48&gt;0,'Nezam. absolventů VŠ dle oborů'!F19/'Nezam. absolventů VŠ dle oborů'!F$48,"")</f>
        <v>2.5608194622279128E-3</v>
      </c>
      <c r="G19" s="31">
        <f>IF('Nezam. absolventů VŠ dle oborů'!G$48&gt;0,'Nezam. absolventů VŠ dle oborů'!G19/'Nezam. absolventů VŠ dle oborů'!G$48,"")</f>
        <v>1.8115942028985507E-3</v>
      </c>
      <c r="H19" s="31">
        <f>IF('Nezam. absolventů VŠ dle oborů'!H$48&gt;0,'Nezam. absolventů VŠ dle oborů'!H19/'Nezam. absolventů VŠ dle oborů'!H$48,"")</f>
        <v>0</v>
      </c>
      <c r="I19" s="31">
        <f>IF('Nezam. absolventů VŠ dle oborů'!I$48&gt;0,'Nezam. absolventů VŠ dle oborů'!I19/'Nezam. absolventů VŠ dle oborů'!I$48,"")</f>
        <v>0</v>
      </c>
      <c r="J19" s="31">
        <f>IF('Nezam. absolventů VŠ dle oborů'!J$48&gt;0,'Nezam. absolventů VŠ dle oborů'!J19/'Nezam. absolventů VŠ dle oborů'!J$48,"")</f>
        <v>0</v>
      </c>
      <c r="K19" s="31">
        <f>IF('Nezam. absolventů VŠ dle oborů'!K$48&gt;0,'Nezam. absolventů VŠ dle oborů'!K19/'Nezam. absolventů VŠ dle oborů'!K$48,"")</f>
        <v>0</v>
      </c>
      <c r="L19" s="31">
        <f>IF('Nezam. absolventů VŠ dle oborů'!L$48&gt;0,'Nezam. absolventů VŠ dle oborů'!L19/'Nezam. absolventů VŠ dle oborů'!L$48,"")</f>
        <v>0</v>
      </c>
      <c r="M19" s="31">
        <f>IF('Nezam. absolventů VŠ dle oborů'!M$48&gt;0,'Nezam. absolventů VŠ dle oborů'!M19/'Nezam. absolventů VŠ dle oborů'!M$48,"")</f>
        <v>0</v>
      </c>
      <c r="N19" s="31">
        <f>IF('Nezam. absolventů VŠ dle oborů'!N$48&gt;0,'Nezam. absolventů VŠ dle oborů'!N19/'Nezam. absolventů VŠ dle oborů'!N$48,"")</f>
        <v>1.0319917440660474E-3</v>
      </c>
      <c r="O19" s="31">
        <f>IF('Nezam. absolventů VŠ dle oborů'!O$48&gt;0,'Nezam. absolventů VŠ dle oborů'!O19/'Nezam. absolventů VŠ dle oborů'!O$48,"")</f>
        <v>1.3927576601671309E-3</v>
      </c>
      <c r="P19" s="31">
        <f>IF('Nezam. absolventů VŠ dle oborů'!P$48&gt;0,'Nezam. absolventů VŠ dle oborů'!P19/'Nezam. absolventů VŠ dle oborů'!P$48,"")</f>
        <v>2.967359050445104E-3</v>
      </c>
      <c r="Q19" s="31">
        <f>IF('Nezam. absolventů VŠ dle oborů'!Q$48&gt;0,'Nezam. absolventů VŠ dle oborů'!Q19/'Nezam. absolventů VŠ dle oborů'!Q$48,"")</f>
        <v>1.5220700152207001E-3</v>
      </c>
      <c r="R19" s="31">
        <f>IF('Nezam. absolventů VŠ dle oborů'!R$48&gt;0,'Nezam. absolventů VŠ dle oborů'!R19/'Nezam. absolventů VŠ dle oborů'!R$48,"")</f>
        <v>1.0695187165775401E-3</v>
      </c>
      <c r="S19" s="31">
        <f>IF('Nezam. absolventů VŠ dle oborů'!S$48&gt;0,'Nezam. absolventů VŠ dle oborů'!S19/'Nezam. absolventů VŠ dle oborů'!S$48,"")</f>
        <v>0</v>
      </c>
      <c r="T19" s="31">
        <f>IF('Nezam. absolventů VŠ dle oborů'!T$48&gt;0,'Nezam. absolventů VŠ dle oborů'!T19/'Nezam. absolventů VŠ dle oborů'!T$48,"")</f>
        <v>0</v>
      </c>
      <c r="U19" s="31">
        <f>IF('Nezam. absolventů VŠ dle oborů'!U$48&gt;0,'Nezam. absolventů VŠ dle oborů'!U19/'Nezam. absolventů VŠ dle oborů'!U$48,"")</f>
        <v>2.3201856148491878E-3</v>
      </c>
      <c r="V19" s="31">
        <f>IF('Nezam. absolventů VŠ dle oborů'!V$48&gt;0,'Nezam. absolventů VŠ dle oborů'!V19/'Nezam. absolventů VŠ dle oborů'!V$48,"")</f>
        <v>7.4183976261127599E-4</v>
      </c>
      <c r="W19" s="31">
        <f>IF('Nezam. absolventů VŠ dle oborů'!W$48&gt;0,'Nezam. absolventů VŠ dle oborů'!W19/'Nezam. absolventů VŠ dle oborů'!W$48,"")</f>
        <v>0</v>
      </c>
      <c r="X19" s="31">
        <f>IF('Nezam. absolventů VŠ dle oborů'!X$48&gt;0,'Nezam. absolventů VŠ dle oborů'!X19/'Nezam. absolventů VŠ dle oborů'!X$48,"")</f>
        <v>0</v>
      </c>
      <c r="Y19" s="31">
        <f>IF('Nezam. absolventů VŠ dle oborů'!Y$48&gt;0,'Nezam. absolventů VŠ dle oborů'!Y19/'Nezam. absolventů VŠ dle oborů'!Y$48,"")</f>
        <v>0</v>
      </c>
      <c r="Z19" s="31">
        <f>IF('Nezam. absolventů VŠ dle oborů'!Z$48&gt;0,'Nezam. absolventů VŠ dle oborů'!Z19/'Nezam. absolventů VŠ dle oborů'!Z$48,"")</f>
        <v>0</v>
      </c>
      <c r="AA19" s="31"/>
      <c r="AB19" s="31"/>
      <c r="AC19" s="31"/>
      <c r="AD19" s="31"/>
      <c r="AE19" s="31"/>
      <c r="AF19" s="31"/>
      <c r="AG19" s="31">
        <f>IF('Nezam. absolventů VŠ dle oborů'!AG$48&gt;0,'Nezam. absolventů VŠ dle oborů'!AG19/'Nezam. absolventů VŠ dle oborů'!AG$48,"")</f>
        <v>4.7281323877068556E-4</v>
      </c>
      <c r="AH19" s="31">
        <f>IF('Nezam. absolventů VŠ dle oborů'!AH$48&gt;0,'Nezam. absolventů VŠ dle oborů'!AH19/'Nezam. absolventů VŠ dle oborů'!AH$48,"")</f>
        <v>0</v>
      </c>
      <c r="AI19" s="31">
        <f>IF('Nezam. absolventů VŠ dle oborů'!AI$48&gt;0,'Nezam. absolventů VŠ dle oborů'!AI19/'Nezam. absolventů VŠ dle oborů'!AI$48,"")</f>
        <v>0</v>
      </c>
      <c r="AJ19" s="31">
        <f>IF('Nezam. absolventů VŠ dle oborů'!AJ$48&gt;0,'Nezam. absolventů VŠ dle oborů'!AJ19/'Nezam. absolventů VŠ dle oborů'!AJ$48,"")</f>
        <v>0</v>
      </c>
      <c r="AK19" s="31">
        <f>IF('Nezam. absolventů VŠ dle oborů'!AK$48&gt;0,'Nezam. absolventů VŠ dle oborů'!AK19/'Nezam. absolventů VŠ dle oborů'!AK$48,"")</f>
        <v>0</v>
      </c>
      <c r="AL19" s="31">
        <f>IF('Nezam. absolventů VŠ dle oborů'!AL$48&gt;0,'Nezam. absolventů VŠ dle oborů'!AL19/'Nezam. absolventů VŠ dle oborů'!AL$48,"")</f>
        <v>1.9646365422396855E-3</v>
      </c>
      <c r="AM19" s="31">
        <f>IF('Nezam. absolventů VŠ dle oborů'!AM$48&gt;0,'Nezam. absolventů VŠ dle oborů'!AM19/'Nezam. absolventů VŠ dle oborů'!AM$48,"")</f>
        <v>0</v>
      </c>
      <c r="AN19" s="31">
        <f>IF('Nezam. absolventů VŠ dle oborů'!AN$48&gt;0,'Nezam. absolventů VŠ dle oborů'!AN19/'Nezam. absolventů VŠ dle oborů'!AN$48,"")</f>
        <v>0</v>
      </c>
      <c r="AO19" s="31">
        <f>IF('Nezam. absolventů VŠ dle oborů'!AO$48&gt;0,'Nezam. absolventů VŠ dle oborů'!AO19/'Nezam. absolventů VŠ dle oborů'!AO$48,"")</f>
        <v>0</v>
      </c>
    </row>
    <row r="20" spans="1:41" x14ac:dyDescent="0.35">
      <c r="A20" t="s">
        <v>84</v>
      </c>
      <c r="B20" s="61" t="s">
        <v>51</v>
      </c>
      <c r="C20" s="31">
        <f>IF('Nezam. absolventů VŠ dle oborů'!C$48&gt;0,'Nezam. absolventů VŠ dle oborů'!C20/'Nezam. absolventů VŠ dle oborů'!C$48,"")</f>
        <v>0</v>
      </c>
      <c r="D20" s="31">
        <f>IF('Nezam. absolventů VŠ dle oborů'!D$48&gt;0,'Nezam. absolventů VŠ dle oborů'!D20/'Nezam. absolventů VŠ dle oborů'!D$48,"")</f>
        <v>0</v>
      </c>
      <c r="E20" s="31">
        <f>IF('Nezam. absolventů VŠ dle oborů'!E$48&gt;0,'Nezam. absolventů VŠ dle oborů'!E20/'Nezam. absolventů VŠ dle oborů'!E$48,"")</f>
        <v>0</v>
      </c>
      <c r="F20" s="31">
        <f>IF('Nezam. absolventů VŠ dle oborů'!F$48&gt;0,'Nezam. absolventů VŠ dle oborů'!F20/'Nezam. absolventů VŠ dle oborů'!F$48,"")</f>
        <v>6.4020486555697821E-3</v>
      </c>
      <c r="G20" s="31">
        <f>IF('Nezam. absolventů VŠ dle oborů'!G$48&gt;0,'Nezam. absolventů VŠ dle oborů'!G20/'Nezam. absolventů VŠ dle oborů'!G$48,"")</f>
        <v>1.0869565217391304E-2</v>
      </c>
      <c r="H20" s="31">
        <f>IF('Nezam. absolventů VŠ dle oborů'!H$48&gt;0,'Nezam. absolventů VŠ dle oborů'!H20/'Nezam. absolventů VŠ dle oborů'!H$48,"")</f>
        <v>4.6242774566473991E-3</v>
      </c>
      <c r="I20" s="31">
        <f>IF('Nezam. absolventů VŠ dle oborů'!I$48&gt;0,'Nezam. absolventů VŠ dle oborů'!I20/'Nezam. absolventů VŠ dle oborů'!I$48,"")</f>
        <v>7.5414781297134239E-3</v>
      </c>
      <c r="J20" s="31">
        <f>IF('Nezam. absolventů VŠ dle oborů'!J$48&gt;0,'Nezam. absolventů VŠ dle oborů'!J20/'Nezam. absolventů VŠ dle oborů'!J$48,"")</f>
        <v>1.1013215859030838E-3</v>
      </c>
      <c r="K20" s="31">
        <f>IF('Nezam. absolventů VŠ dle oborů'!K$48&gt;0,'Nezam. absolventů VŠ dle oborů'!K20/'Nezam. absolventů VŠ dle oborů'!K$48,"")</f>
        <v>0</v>
      </c>
      <c r="L20" s="31">
        <f>IF('Nezam. absolventů VŠ dle oborů'!L$48&gt;0,'Nezam. absolventů VŠ dle oborů'!L20/'Nezam. absolventů VŠ dle oborů'!L$48,"")</f>
        <v>2.1276595744680851E-3</v>
      </c>
      <c r="M20" s="31">
        <f>IF('Nezam. absolventů VŠ dle oborů'!M$48&gt;0,'Nezam. absolventů VŠ dle oborů'!M20/'Nezam. absolventů VŠ dle oborů'!M$48,"")</f>
        <v>0</v>
      </c>
      <c r="N20" s="31">
        <f>IF('Nezam. absolventů VŠ dle oborů'!N$48&gt;0,'Nezam. absolventů VŠ dle oborů'!N20/'Nezam. absolventů VŠ dle oborů'!N$48,"")</f>
        <v>2.0639834881320948E-3</v>
      </c>
      <c r="O20" s="31">
        <f>IF('Nezam. absolventů VŠ dle oborů'!O$48&gt;0,'Nezam. absolventů VŠ dle oborů'!O20/'Nezam. absolventů VŠ dle oborů'!O$48,"")</f>
        <v>1.3927576601671309E-3</v>
      </c>
      <c r="P20" s="31">
        <f>IF('Nezam. absolventů VŠ dle oborů'!P$48&gt;0,'Nezam. absolventů VŠ dle oborů'!P20/'Nezam. absolventů VŠ dle oborů'!P$48,"")</f>
        <v>9.8911968348170125E-4</v>
      </c>
      <c r="Q20" s="31">
        <f>IF('Nezam. absolventů VŠ dle oborů'!Q$48&gt;0,'Nezam. absolventů VŠ dle oborů'!Q20/'Nezam. absolventů VŠ dle oborů'!Q$48,"")</f>
        <v>3.0441400304414001E-3</v>
      </c>
      <c r="R20" s="31">
        <f>IF('Nezam. absolventů VŠ dle oborů'!R$48&gt;0,'Nezam. absolventů VŠ dle oborů'!R20/'Nezam. absolventů VŠ dle oborů'!R$48,"")</f>
        <v>2.1390374331550803E-3</v>
      </c>
      <c r="S20" s="31">
        <f>IF('Nezam. absolventů VŠ dle oborů'!S$48&gt;0,'Nezam. absolventů VŠ dle oborů'!S20/'Nezam. absolventů VŠ dle oborů'!S$48,"")</f>
        <v>6.8846815834767644E-3</v>
      </c>
      <c r="T20" s="31">
        <f>IF('Nezam. absolventů VŠ dle oborů'!T$48&gt;0,'Nezam. absolventů VŠ dle oborů'!T20/'Nezam. absolventů VŠ dle oborů'!T$48,"")</f>
        <v>1.0330578512396695E-3</v>
      </c>
      <c r="U20" s="31">
        <f>IF('Nezam. absolventů VŠ dle oborů'!U$48&gt;0,'Nezam. absolventů VŠ dle oborů'!U20/'Nezam. absolventů VŠ dle oborů'!U$48,"")</f>
        <v>4.6403712296983757E-3</v>
      </c>
      <c r="V20" s="31">
        <f>IF('Nezam. absolventů VŠ dle oborů'!V$48&gt;0,'Nezam. absolventů VŠ dle oborů'!V20/'Nezam. absolventů VŠ dle oborů'!V$48,"")</f>
        <v>3.70919881305638E-3</v>
      </c>
      <c r="W20" s="31">
        <f>IF('Nezam. absolventů VŠ dle oborů'!W$48&gt;0,'Nezam. absolventů VŠ dle oborů'!W20/'Nezam. absolventů VŠ dle oborů'!W$48,"")</f>
        <v>9.3385214007782099E-3</v>
      </c>
      <c r="X20" s="31">
        <f>IF('Nezam. absolventů VŠ dle oborů'!X$48&gt;0,'Nezam. absolventů VŠ dle oborů'!X20/'Nezam. absolventů VŠ dle oborů'!X$48,"")</f>
        <v>5.268703898840885E-3</v>
      </c>
      <c r="Y20" s="31">
        <f>IF('Nezam. absolventů VŠ dle oborů'!Y$48&gt;0,'Nezam. absolventů VŠ dle oborů'!Y20/'Nezam. absolventů VŠ dle oborů'!Y$48,"")</f>
        <v>6.8027210884353739E-3</v>
      </c>
      <c r="Z20" s="31">
        <f>IF('Nezam. absolventů VŠ dle oborů'!Z$48&gt;0,'Nezam. absolventů VŠ dle oborů'!Z20/'Nezam. absolventů VŠ dle oborů'!Z$48,"")</f>
        <v>4.0467625899280575E-3</v>
      </c>
      <c r="AA20" s="31"/>
      <c r="AB20" s="31"/>
      <c r="AC20" s="31"/>
      <c r="AD20" s="31"/>
      <c r="AE20" s="31"/>
      <c r="AF20" s="31"/>
      <c r="AG20" s="31">
        <f>IF('Nezam. absolventů VŠ dle oborů'!AG$48&gt;0,'Nezam. absolventů VŠ dle oborů'!AG20/'Nezam. absolventů VŠ dle oborů'!AG$48,"")</f>
        <v>1.0874704491725768E-2</v>
      </c>
      <c r="AH20" s="31">
        <f>IF('Nezam. absolventů VŠ dle oborů'!AH$48&gt;0,'Nezam. absolventů VŠ dle oborů'!AH20/'Nezam. absolventů VŠ dle oborů'!AH$48,"")</f>
        <v>6.3317855635289149E-3</v>
      </c>
      <c r="AI20" s="31">
        <f>IF('Nezam. absolventů VŠ dle oborů'!AI$48&gt;0,'Nezam. absolventů VŠ dle oborů'!AI20/'Nezam. absolventů VŠ dle oborů'!AI$48,"")</f>
        <v>1.1013215859030838E-2</v>
      </c>
      <c r="AJ20" s="31">
        <f>IF('Nezam. absolventů VŠ dle oborů'!AJ$48&gt;0,'Nezam. absolventů VŠ dle oborů'!AJ20/'Nezam. absolventů VŠ dle oborů'!AJ$48,"")</f>
        <v>2.7563395810363835E-3</v>
      </c>
      <c r="AK20" s="31">
        <f>IF('Nezam. absolventů VŠ dle oborů'!AK$48&gt;0,'Nezam. absolventů VŠ dle oborů'!AK20/'Nezam. absolventů VŠ dle oborů'!AK$48,"")</f>
        <v>1.2229539040451553E-2</v>
      </c>
      <c r="AL20" s="31">
        <f>IF('Nezam. absolventů VŠ dle oborů'!AL$48&gt;0,'Nezam. absolventů VŠ dle oborů'!AL20/'Nezam. absolventů VŠ dle oborů'!AL$48,"")</f>
        <v>3.929273084479371E-3</v>
      </c>
      <c r="AM20" s="31">
        <f>IF('Nezam. absolventů VŠ dle oborů'!AM$48&gt;0,'Nezam. absolventů VŠ dle oborů'!AM20/'Nezam. absolventů VŠ dle oborů'!AM$48,"")</f>
        <v>1.2912482065997131E-2</v>
      </c>
      <c r="AN20" s="31">
        <f>IF('Nezam. absolventů VŠ dle oborů'!AN$48&gt;0,'Nezam. absolventů VŠ dle oborů'!AN20/'Nezam. absolventů VŠ dle oborů'!AN$48,"")</f>
        <v>4.884004884004884E-3</v>
      </c>
      <c r="AO20" s="31">
        <f>IF('Nezam. absolventů VŠ dle oborů'!AO$48&gt;0,'Nezam. absolventů VŠ dle oborů'!AO20/'Nezam. absolventů VŠ dle oborů'!AO$48,"")</f>
        <v>6.9444444444444441E-3</v>
      </c>
    </row>
    <row r="21" spans="1:41" x14ac:dyDescent="0.35">
      <c r="A21" t="s">
        <v>84</v>
      </c>
      <c r="B21" s="61" t="s">
        <v>52</v>
      </c>
      <c r="C21" s="31">
        <f>IF('Nezam. absolventů VŠ dle oborů'!C$48&gt;0,'Nezam. absolventů VŠ dle oborů'!C21/'Nezam. absolventů VŠ dle oborů'!C$48,"")</f>
        <v>9.9255583126550868E-3</v>
      </c>
      <c r="D21" s="31">
        <f>IF('Nezam. absolventů VŠ dle oborů'!D$48&gt;0,'Nezam. absolventů VŠ dle oborů'!D21/'Nezam. absolventů VŠ dle oborů'!D$48,"")</f>
        <v>5.9880239520958087E-3</v>
      </c>
      <c r="E21" s="31">
        <f>IF('Nezam. absolventů VŠ dle oborů'!E$48&gt;0,'Nezam. absolventů VŠ dle oborů'!E21/'Nezam. absolventů VŠ dle oborů'!E$48,"")</f>
        <v>0</v>
      </c>
      <c r="F21" s="31">
        <f>IF('Nezam. absolventů VŠ dle oborů'!F$48&gt;0,'Nezam. absolventů VŠ dle oborů'!F21/'Nezam. absolventů VŠ dle oborů'!F$48,"")</f>
        <v>1.2804097311139564E-3</v>
      </c>
      <c r="G21" s="31">
        <f>IF('Nezam. absolventů VŠ dle oborů'!G$48&gt;0,'Nezam. absolventů VŠ dle oborů'!G21/'Nezam. absolventů VŠ dle oborů'!G$48,"")</f>
        <v>0</v>
      </c>
      <c r="H21" s="31">
        <f>IF('Nezam. absolventů VŠ dle oborů'!H$48&gt;0,'Nezam. absolventů VŠ dle oborů'!H21/'Nezam. absolventů VŠ dle oborů'!H$48,"")</f>
        <v>2.3121387283236996E-3</v>
      </c>
      <c r="I21" s="31">
        <f>IF('Nezam. absolventů VŠ dle oborů'!I$48&gt;0,'Nezam. absolventů VŠ dle oborů'!I21/'Nezam. absolventů VŠ dle oborů'!I$48,"")</f>
        <v>4.5248868778280547E-3</v>
      </c>
      <c r="J21" s="31">
        <f>IF('Nezam. absolventů VŠ dle oborů'!J$48&gt;0,'Nezam. absolventů VŠ dle oborů'!J21/'Nezam. absolventů VŠ dle oborů'!J$48,"")</f>
        <v>6.6079295154185024E-3</v>
      </c>
      <c r="K21" s="31">
        <f>IF('Nezam. absolventů VŠ dle oborů'!K$48&gt;0,'Nezam. absolventů VŠ dle oborů'!K21/'Nezam. absolventů VŠ dle oborů'!K$48,"")</f>
        <v>4.3415340086830683E-3</v>
      </c>
      <c r="L21" s="31">
        <f>IF('Nezam. absolventů VŠ dle oborů'!L$48&gt;0,'Nezam. absolventů VŠ dle oborů'!L21/'Nezam. absolventů VŠ dle oborů'!L$48,"")</f>
        <v>8.5106382978723406E-3</v>
      </c>
      <c r="M21" s="31">
        <f>IF('Nezam. absolventů VŠ dle oborů'!M$48&gt;0,'Nezam. absolventů VŠ dle oborů'!M21/'Nezam. absolventů VŠ dle oborů'!M$48,"")</f>
        <v>5.016722408026756E-3</v>
      </c>
      <c r="N21" s="31">
        <f>IF('Nezam. absolventů VŠ dle oborů'!N$48&gt;0,'Nezam. absolventů VŠ dle oborů'!N21/'Nezam. absolventů VŠ dle oborů'!N$48,"")</f>
        <v>4.1279669762641896E-3</v>
      </c>
      <c r="O21" s="31">
        <f>IF('Nezam. absolventů VŠ dle oborů'!O$48&gt;0,'Nezam. absolventů VŠ dle oborů'!O21/'Nezam. absolventů VŠ dle oborů'!O$48,"")</f>
        <v>4.178272980501393E-3</v>
      </c>
      <c r="P21" s="31">
        <f>IF('Nezam. absolventů VŠ dle oborů'!P$48&gt;0,'Nezam. absolventů VŠ dle oborů'!P21/'Nezam. absolventů VŠ dle oborů'!P$48,"")</f>
        <v>3.956478733926805E-3</v>
      </c>
      <c r="Q21" s="31">
        <f>IF('Nezam. absolventů VŠ dle oborů'!Q$48&gt;0,'Nezam. absolventů VŠ dle oborů'!Q21/'Nezam. absolventů VŠ dle oborů'!Q$48,"")</f>
        <v>6.0882800608828003E-3</v>
      </c>
      <c r="R21" s="31">
        <f>IF('Nezam. absolventů VŠ dle oborů'!R$48&gt;0,'Nezam. absolventů VŠ dle oborů'!R21/'Nezam. absolventů VŠ dle oborů'!R$48,"")</f>
        <v>6.4171122994652408E-3</v>
      </c>
      <c r="S21" s="31">
        <f>IF('Nezam. absolventů VŠ dle oborů'!S$48&gt;0,'Nezam. absolventů VŠ dle oborů'!S21/'Nezam. absolventů VŠ dle oborů'!S$48,"")</f>
        <v>6.8846815834767644E-3</v>
      </c>
      <c r="T21" s="31">
        <f>IF('Nezam. absolventů VŠ dle oborů'!T$48&gt;0,'Nezam. absolventů VŠ dle oborů'!T21/'Nezam. absolventů VŠ dle oborů'!T$48,"")</f>
        <v>7.2314049586776862E-3</v>
      </c>
      <c r="U21" s="31">
        <f>IF('Nezam. absolventů VŠ dle oborů'!U$48&gt;0,'Nezam. absolventů VŠ dle oborů'!U21/'Nezam. absolventů VŠ dle oborů'!U$48,"")</f>
        <v>8.1206496519721574E-3</v>
      </c>
      <c r="V21" s="31">
        <f>IF('Nezam. absolventů VŠ dle oborů'!V$48&gt;0,'Nezam. absolventů VŠ dle oborů'!V21/'Nezam. absolventů VŠ dle oborů'!V$48,"")</f>
        <v>1.2611275964391691E-2</v>
      </c>
      <c r="W21" s="31">
        <f>IF('Nezam. absolventů VŠ dle oborů'!W$48&gt;0,'Nezam. absolventů VŠ dle oborů'!W21/'Nezam. absolventů VŠ dle oborů'!W$48,"")</f>
        <v>1.1673151750972763E-2</v>
      </c>
      <c r="X21" s="31">
        <f>IF('Nezam. absolventů VŠ dle oborů'!X$48&gt;0,'Nezam. absolventů VŠ dle oborů'!X21/'Nezam. absolventů VŠ dle oborů'!X$48,"")</f>
        <v>8.4299262381454156E-3</v>
      </c>
      <c r="Y21" s="31">
        <f>IF('Nezam. absolventů VŠ dle oborů'!Y$48&gt;0,'Nezam. absolventů VŠ dle oborů'!Y21/'Nezam. absolventů VŠ dle oborů'!Y$48,"")</f>
        <v>9.8948670377241813E-3</v>
      </c>
      <c r="Z21" s="31">
        <f>IF('Nezam. absolventů VŠ dle oborů'!Z$48&gt;0,'Nezam. absolventů VŠ dle oborů'!Z21/'Nezam. absolventů VŠ dle oborů'!Z$48,"")</f>
        <v>8.5431654676258999E-3</v>
      </c>
      <c r="AA21" s="31"/>
      <c r="AB21" s="31"/>
      <c r="AC21" s="31"/>
      <c r="AD21" s="31"/>
      <c r="AE21" s="31"/>
      <c r="AF21" s="31"/>
      <c r="AG21" s="31">
        <f>IF('Nezam. absolventů VŠ dle oborů'!AG$48&gt;0,'Nezam. absolventů VŠ dle oborů'!AG21/'Nezam. absolventů VŠ dle oborů'!AG$48,"")</f>
        <v>2.5059101654846337E-2</v>
      </c>
      <c r="AH21" s="31">
        <f>IF('Nezam. absolventů VŠ dle oborů'!AH$48&gt;0,'Nezam. absolventů VŠ dle oborů'!AH21/'Nezam. absolventů VŠ dle oborů'!AH$48,"")</f>
        <v>1.8995356690586745E-2</v>
      </c>
      <c r="AI21" s="31">
        <f>IF('Nezam. absolventů VŠ dle oborů'!AI$48&gt;0,'Nezam. absolventů VŠ dle oborů'!AI21/'Nezam. absolventů VŠ dle oborů'!AI$48,"")</f>
        <v>1.9823788546255508E-2</v>
      </c>
      <c r="AJ21" s="31">
        <f>IF('Nezam. absolventů VŠ dle oborů'!AJ$48&gt;0,'Nezam. absolventů VŠ dle oborů'!AJ21/'Nezam. absolventů VŠ dle oborů'!AJ$48,"")</f>
        <v>1.5435501653803748E-2</v>
      </c>
      <c r="AK21" s="31">
        <f>IF('Nezam. absolventů VŠ dle oborů'!AK$48&gt;0,'Nezam. absolventů VŠ dle oborů'!AK21/'Nezam. absolventů VŠ dle oborů'!AK$48,"")</f>
        <v>1.5992474129821261E-2</v>
      </c>
      <c r="AL21" s="31">
        <f>IF('Nezam. absolventů VŠ dle oborů'!AL$48&gt;0,'Nezam. absolventů VŠ dle oborů'!AL21/'Nezam. absolventů VŠ dle oborů'!AL$48,"")</f>
        <v>1.0805500982318271E-2</v>
      </c>
      <c r="AM21" s="31">
        <f>IF('Nezam. absolventů VŠ dle oborů'!AM$48&gt;0,'Nezam. absolventů VŠ dle oborů'!AM21/'Nezam. absolventů VŠ dle oborů'!AM$48,"")</f>
        <v>2.1520803443328552E-2</v>
      </c>
      <c r="AN21" s="31">
        <f>IF('Nezam. absolventů VŠ dle oborů'!AN$48&gt;0,'Nezam. absolventů VŠ dle oborů'!AN21/'Nezam. absolventů VŠ dle oborů'!AN$48,"")</f>
        <v>9.768009768009768E-3</v>
      </c>
      <c r="AO21" s="31">
        <f>IF('Nezam. absolventů VŠ dle oborů'!AO$48&gt;0,'Nezam. absolventů VŠ dle oborů'!AO21/'Nezam. absolventů VŠ dle oborů'!AO$48,"")</f>
        <v>1.5625E-2</v>
      </c>
    </row>
    <row r="22" spans="1:41" x14ac:dyDescent="0.35">
      <c r="A22" t="s">
        <v>84</v>
      </c>
      <c r="B22" s="61" t="s">
        <v>53</v>
      </c>
      <c r="C22" s="31">
        <f>IF('Nezam. absolventů VŠ dle oborů'!C$48&gt;0,'Nezam. absolventů VŠ dle oborů'!C22/'Nezam. absolventů VŠ dle oborů'!C$48,"")</f>
        <v>9.9255583126550868E-3</v>
      </c>
      <c r="D22" s="31">
        <f>IF('Nezam. absolventů VŠ dle oborů'!D$48&gt;0,'Nezam. absolventů VŠ dle oborů'!D22/'Nezam. absolventů VŠ dle oborů'!D$48,"")</f>
        <v>2.0958083832335328E-2</v>
      </c>
      <c r="E22" s="31">
        <f>IF('Nezam. absolventů VŠ dle oborů'!E$48&gt;0,'Nezam. absolventů VŠ dle oborů'!E22/'Nezam. absolventů VŠ dle oborů'!E$48,"")</f>
        <v>3.2098765432098768E-2</v>
      </c>
      <c r="F22" s="31">
        <f>IF('Nezam. absolventů VŠ dle oborů'!F$48&gt;0,'Nezam. absolventů VŠ dle oborů'!F22/'Nezam. absolventů VŠ dle oborů'!F$48,"")</f>
        <v>5.1216389244558257E-3</v>
      </c>
      <c r="G22" s="31">
        <f>IF('Nezam. absolventů VŠ dle oborů'!G$48&gt;0,'Nezam. absolventů VŠ dle oborů'!G22/'Nezam. absolventů VŠ dle oborů'!G$48,"")</f>
        <v>1.9927536231884056E-2</v>
      </c>
      <c r="H22" s="31">
        <f>IF('Nezam. absolventů VŠ dle oborů'!H$48&gt;0,'Nezam. absolventů VŠ dle oborů'!H22/'Nezam. absolventů VŠ dle oborů'!H$48,"")</f>
        <v>1.1560693641618497E-2</v>
      </c>
      <c r="I22" s="31">
        <f>IF('Nezam. absolventů VŠ dle oborů'!I$48&gt;0,'Nezam. absolventů VŠ dle oborů'!I22/'Nezam. absolventů VŠ dle oborů'!I$48,"")</f>
        <v>2.1116138763197588E-2</v>
      </c>
      <c r="J22" s="31">
        <f>IF('Nezam. absolventů VŠ dle oborů'!J$48&gt;0,'Nezam. absolventů VŠ dle oborů'!J22/'Nezam. absolventů VŠ dle oborů'!J$48,"")</f>
        <v>7.709251101321586E-3</v>
      </c>
      <c r="K22" s="31">
        <f>IF('Nezam. absolventů VŠ dle oborů'!K$48&gt;0,'Nezam. absolventů VŠ dle oborů'!K22/'Nezam. absolventů VŠ dle oborů'!K$48,"")</f>
        <v>1.3024602026049204E-2</v>
      </c>
      <c r="L22" s="31">
        <f>IF('Nezam. absolventů VŠ dle oborů'!L$48&gt;0,'Nezam. absolventů VŠ dle oborů'!L22/'Nezam. absolventů VŠ dle oborů'!L$48,"")</f>
        <v>8.5106382978723406E-3</v>
      </c>
      <c r="M22" s="31">
        <f>IF('Nezam. absolventů VŠ dle oborů'!M$48&gt;0,'Nezam. absolventů VŠ dle oborů'!M22/'Nezam. absolventů VŠ dle oborů'!M$48,"")</f>
        <v>6.688963210702341E-3</v>
      </c>
      <c r="N22" s="31">
        <f>IF('Nezam. absolventů VŠ dle oborů'!N$48&gt;0,'Nezam. absolventů VŠ dle oborů'!N22/'Nezam. absolventů VŠ dle oborů'!N$48,"")</f>
        <v>2.0639834881320948E-3</v>
      </c>
      <c r="O22" s="31">
        <f>IF('Nezam. absolventů VŠ dle oborů'!O$48&gt;0,'Nezam. absolventů VŠ dle oborů'!O22/'Nezam. absolventů VŠ dle oborů'!O$48,"")</f>
        <v>9.7493036211699167E-3</v>
      </c>
      <c r="P22" s="31">
        <f>IF('Nezam. absolventů VŠ dle oborů'!P$48&gt;0,'Nezam. absolventů VŠ dle oborů'!P22/'Nezam. absolventů VŠ dle oborů'!P$48,"")</f>
        <v>4.945598417408506E-3</v>
      </c>
      <c r="Q22" s="31">
        <f>IF('Nezam. absolventů VŠ dle oborů'!Q$48&gt;0,'Nezam. absolventů VŠ dle oborů'!Q22/'Nezam. absolventů VŠ dle oborů'!Q$48,"")</f>
        <v>7.6103500761035003E-3</v>
      </c>
      <c r="R22" s="31">
        <f>IF('Nezam. absolventů VŠ dle oborů'!R$48&gt;0,'Nezam. absolventů VŠ dle oborů'!R22/'Nezam. absolventů VŠ dle oborů'!R$48,"")</f>
        <v>3.2085561497326204E-3</v>
      </c>
      <c r="S22" s="31">
        <f>IF('Nezam. absolventů VŠ dle oborů'!S$48&gt;0,'Nezam. absolventů VŠ dle oborů'!S22/'Nezam. absolventů VŠ dle oborů'!S$48,"")</f>
        <v>1.0327022375215147E-2</v>
      </c>
      <c r="T22" s="31">
        <f>IF('Nezam. absolventů VŠ dle oborů'!T$48&gt;0,'Nezam. absolventů VŠ dle oborů'!T22/'Nezam. absolventů VŠ dle oborů'!T$48,"")</f>
        <v>6.1983471074380167E-3</v>
      </c>
      <c r="U22" s="31">
        <f>IF('Nezam. absolventů VŠ dle oborů'!U$48&gt;0,'Nezam. absolventů VŠ dle oborů'!U22/'Nezam. absolventů VŠ dle oborů'!U$48,"")</f>
        <v>9.2807424593967514E-3</v>
      </c>
      <c r="V22" s="31">
        <f>IF('Nezam. absolventů VŠ dle oborů'!V$48&gt;0,'Nezam. absolventů VŠ dle oborů'!V22/'Nezam. absolventů VŠ dle oborů'!V$48,"")</f>
        <v>8.9020771513353119E-3</v>
      </c>
      <c r="W22" s="31">
        <f>IF('Nezam. absolventů VŠ dle oborů'!W$48&gt;0,'Nezam. absolventů VŠ dle oborů'!W22/'Nezam. absolventů VŠ dle oborů'!W$48,"")</f>
        <v>1.4785992217898832E-2</v>
      </c>
      <c r="X22" s="31">
        <f>IF('Nezam. absolventů VŠ dle oborů'!X$48&gt;0,'Nezam. absolventů VŠ dle oborů'!X22/'Nezam. absolventů VŠ dle oborů'!X$48,"")</f>
        <v>1.0010537407797681E-2</v>
      </c>
      <c r="Y22" s="31">
        <f>IF('Nezam. absolventů VŠ dle oborů'!Y$48&gt;0,'Nezam. absolventů VŠ dle oborů'!Y22/'Nezam. absolventů VŠ dle oborů'!Y$48,"")</f>
        <v>8.658008658008658E-3</v>
      </c>
      <c r="Z22" s="31">
        <f>IF('Nezam. absolventů VŠ dle oborů'!Z$48&gt;0,'Nezam. absolventů VŠ dle oborů'!Z22/'Nezam. absolventů VŠ dle oborů'!Z$48,"")</f>
        <v>1.7535971223021581E-2</v>
      </c>
      <c r="AA22" s="31"/>
      <c r="AB22" s="31"/>
      <c r="AC22" s="31"/>
      <c r="AD22" s="31"/>
      <c r="AE22" s="31"/>
      <c r="AF22" s="31"/>
      <c r="AG22" s="31">
        <f>IF('Nezam. absolventů VŠ dle oborů'!AG$48&gt;0,'Nezam. absolventů VŠ dle oborů'!AG22/'Nezam. absolventů VŠ dle oborů'!AG$48,"")</f>
        <v>1.3711583924349883E-2</v>
      </c>
      <c r="AH22" s="31">
        <f>IF('Nezam. absolventů VŠ dle oborů'!AH$48&gt;0,'Nezam. absolventů VŠ dle oborů'!AH22/'Nezam. absolventů VŠ dle oborů'!AH$48,"")</f>
        <v>1.3507809202195019E-2</v>
      </c>
      <c r="AI22" s="31">
        <f>IF('Nezam. absolventů VŠ dle oborů'!AI$48&gt;0,'Nezam. absolventů VŠ dle oborů'!AI22/'Nezam. absolventů VŠ dle oborů'!AI$48,"")</f>
        <v>1.3766519823788546E-2</v>
      </c>
      <c r="AJ22" s="31">
        <f>IF('Nezam. absolventů VŠ dle oborů'!AJ$48&gt;0,'Nezam. absolventů VŠ dle oborů'!AJ22/'Nezam. absolventů VŠ dle oborů'!AJ$48,"")</f>
        <v>1.8743109151047408E-2</v>
      </c>
      <c r="AK22" s="31">
        <f>IF('Nezam. absolventů VŠ dle oborů'!AK$48&gt;0,'Nezam. absolventů VŠ dle oborů'!AK22/'Nezam. absolventů VŠ dle oborů'!AK$48,"")</f>
        <v>2.5399811853245531E-2</v>
      </c>
      <c r="AL22" s="31">
        <f>IF('Nezam. absolventů VŠ dle oborů'!AL$48&gt;0,'Nezam. absolventů VŠ dle oborů'!AL22/'Nezam. absolventů VŠ dle oborů'!AL$48,"")</f>
        <v>1.8664047151277015E-2</v>
      </c>
      <c r="AM22" s="31">
        <f>IF('Nezam. absolventů VŠ dle oborů'!AM$48&gt;0,'Nezam. absolventů VŠ dle oborů'!AM22/'Nezam. absolventů VŠ dle oborů'!AM$48,"")</f>
        <v>1.2912482065997131E-2</v>
      </c>
      <c r="AN22" s="31">
        <f>IF('Nezam. absolventů VŠ dle oborů'!AN$48&gt;0,'Nezam. absolventů VŠ dle oborů'!AN22/'Nezam. absolventů VŠ dle oborů'!AN$48,"")</f>
        <v>1.8315018315018316E-2</v>
      </c>
      <c r="AO22" s="31">
        <f>IF('Nezam. absolventů VŠ dle oborů'!AO$48&gt;0,'Nezam. absolventů VŠ dle oborů'!AO22/'Nezam. absolventů VŠ dle oborů'!AO$48,"")</f>
        <v>2.2569444444444444E-2</v>
      </c>
    </row>
    <row r="23" spans="1:41" x14ac:dyDescent="0.35">
      <c r="A23" t="s">
        <v>84</v>
      </c>
      <c r="B23" s="61" t="s">
        <v>54</v>
      </c>
      <c r="C23" s="31">
        <f>IF('Nezam. absolventů VŠ dle oborů'!C$48&gt;0,'Nezam. absolventů VŠ dle oborů'!C23/'Nezam. absolventů VŠ dle oborů'!C$48,"")</f>
        <v>3.9702233250620347E-2</v>
      </c>
      <c r="D23" s="31">
        <f>IF('Nezam. absolventů VŠ dle oborů'!D$48&gt;0,'Nezam. absolventů VŠ dle oborů'!D23/'Nezam. absolventů VŠ dle oborů'!D$48,"")</f>
        <v>2.2455089820359281E-2</v>
      </c>
      <c r="E23" s="31">
        <f>IF('Nezam. absolventů VŠ dle oborů'!E$48&gt;0,'Nezam. absolventů VŠ dle oborů'!E23/'Nezam. absolventů VŠ dle oborů'!E$48,"")</f>
        <v>1.9753086419753086E-2</v>
      </c>
      <c r="F23" s="31">
        <f>IF('Nezam. absolventů VŠ dle oborů'!F$48&gt;0,'Nezam. absolventů VŠ dle oborů'!F23/'Nezam. absolventů VŠ dle oborů'!F$48,"")</f>
        <v>8.9628681177976958E-3</v>
      </c>
      <c r="G23" s="31">
        <f>IF('Nezam. absolventů VŠ dle oborů'!G$48&gt;0,'Nezam. absolventů VŠ dle oborů'!G23/'Nezam. absolventů VŠ dle oborů'!G$48,"")</f>
        <v>1.0869565217391304E-2</v>
      </c>
      <c r="H23" s="31">
        <f>IF('Nezam. absolventů VŠ dle oborů'!H$48&gt;0,'Nezam. absolventů VŠ dle oborů'!H23/'Nezam. absolventů VŠ dle oborů'!H$48,"")</f>
        <v>1.1560693641618497E-2</v>
      </c>
      <c r="I23" s="31">
        <f>IF('Nezam. absolventů VŠ dle oborů'!I$48&gt;0,'Nezam. absolventů VŠ dle oborů'!I23/'Nezam. absolventů VŠ dle oborů'!I$48,"")</f>
        <v>3.0165912518853697E-3</v>
      </c>
      <c r="J23" s="31">
        <f>IF('Nezam. absolventů VŠ dle oborů'!J$48&gt;0,'Nezam. absolventů VŠ dle oborů'!J23/'Nezam. absolventů VŠ dle oborů'!J$48,"")</f>
        <v>8.8105726872246704E-3</v>
      </c>
      <c r="K23" s="31">
        <f>IF('Nezam. absolventů VŠ dle oborů'!K$48&gt;0,'Nezam. absolventů VŠ dle oborů'!K23/'Nezam. absolventů VŠ dle oborů'!K$48,"")</f>
        <v>8.6830680173661367E-3</v>
      </c>
      <c r="L23" s="31">
        <f>IF('Nezam. absolventů VŠ dle oborů'!L$48&gt;0,'Nezam. absolventů VŠ dle oborů'!L23/'Nezam. absolventů VŠ dle oborů'!L$48,"")</f>
        <v>5.3191489361702126E-3</v>
      </c>
      <c r="M23" s="31">
        <f>IF('Nezam. absolventů VŠ dle oborů'!M$48&gt;0,'Nezam. absolventů VŠ dle oborů'!M23/'Nezam. absolventů VŠ dle oborů'!M$48,"")</f>
        <v>1.6722408026755853E-3</v>
      </c>
      <c r="N23" s="31">
        <f>IF('Nezam. absolventů VŠ dle oborů'!N$48&gt;0,'Nezam. absolventů VŠ dle oborů'!N23/'Nezam. absolventů VŠ dle oborů'!N$48,"")</f>
        <v>6.1919504643962852E-3</v>
      </c>
      <c r="O23" s="31">
        <f>IF('Nezam. absolventů VŠ dle oborů'!O$48&gt;0,'Nezam. absolventů VŠ dle oborů'!O23/'Nezam. absolventů VŠ dle oborů'!O$48,"")</f>
        <v>1.532033426183844E-2</v>
      </c>
      <c r="P23" s="31">
        <f>IF('Nezam. absolventů VŠ dle oborů'!P$48&gt;0,'Nezam. absolventů VŠ dle oborů'!P23/'Nezam. absolventů VŠ dle oborů'!P$48,"")</f>
        <v>1.8793273986152326E-2</v>
      </c>
      <c r="Q23" s="31">
        <f>IF('Nezam. absolventů VŠ dle oborů'!Q$48&gt;0,'Nezam. absolventů VŠ dle oborů'!Q23/'Nezam. absolventů VŠ dle oborů'!Q$48,"")</f>
        <v>2.2831050228310501E-2</v>
      </c>
      <c r="R23" s="31">
        <f>IF('Nezam. absolventů VŠ dle oborů'!R$48&gt;0,'Nezam. absolventů VŠ dle oborů'!R23/'Nezam. absolventů VŠ dle oborů'!R$48,"")</f>
        <v>2.6737967914438502E-2</v>
      </c>
      <c r="S23" s="31">
        <f>IF('Nezam. absolventů VŠ dle oborů'!S$48&gt;0,'Nezam. absolventů VŠ dle oborů'!S23/'Nezam. absolventů VŠ dle oborů'!S$48,"")</f>
        <v>1.0327022375215147E-2</v>
      </c>
      <c r="T23" s="31">
        <f>IF('Nezam. absolventů VŠ dle oborů'!T$48&gt;0,'Nezam. absolventů VŠ dle oborů'!T23/'Nezam. absolventů VŠ dle oborů'!T$48,"")</f>
        <v>1.7561983471074381E-2</v>
      </c>
      <c r="U23" s="31">
        <f>IF('Nezam. absolventů VŠ dle oborů'!U$48&gt;0,'Nezam. absolventů VŠ dle oborů'!U23/'Nezam. absolventů VŠ dle oborů'!U$48,"")</f>
        <v>2.0881670533642691E-2</v>
      </c>
      <c r="V23" s="31">
        <f>IF('Nezam. absolventů VŠ dle oborů'!V$48&gt;0,'Nezam. absolventů VŠ dle oborů'!V23/'Nezam. absolventů VŠ dle oborů'!V$48,"")</f>
        <v>2.4480712166172106E-2</v>
      </c>
      <c r="W23" s="31">
        <f>IF('Nezam. absolventů VŠ dle oborů'!W$48&gt;0,'Nezam. absolventů VŠ dle oborů'!W23/'Nezam. absolventů VŠ dle oborů'!W$48,"")</f>
        <v>2.3346303501945526E-2</v>
      </c>
      <c r="X23" s="31">
        <f>IF('Nezam. absolventů VŠ dle oborů'!X$48&gt;0,'Nezam. absolventů VŠ dle oborů'!X23/'Nezam. absolventů VŠ dle oborů'!X$48,"")</f>
        <v>1.5279241306638568E-2</v>
      </c>
      <c r="Y23" s="31">
        <f>IF('Nezam. absolventů VŠ dle oborů'!Y$48&gt;0,'Nezam. absolventů VŠ dle oborů'!Y23/'Nezam. absolventů VŠ dle oborů'!Y$48,"")</f>
        <v>1.6697588126159554E-2</v>
      </c>
      <c r="Z23" s="31">
        <f>IF('Nezam. absolventů VŠ dle oborů'!Z$48&gt;0,'Nezam. absolventů VŠ dle oborů'!Z23/'Nezam. absolventů VŠ dle oborů'!Z$48,"")</f>
        <v>1.5737410071942445E-2</v>
      </c>
      <c r="AA23" s="31"/>
      <c r="AB23" s="31"/>
      <c r="AC23" s="31"/>
      <c r="AD23" s="31"/>
      <c r="AE23" s="31"/>
      <c r="AF23" s="31"/>
      <c r="AG23" s="31">
        <f>IF('Nezam. absolventů VŠ dle oborů'!AG$48&gt;0,'Nezam. absolventů VŠ dle oborů'!AG23/'Nezam. absolventů VŠ dle oborů'!AG$48,"")</f>
        <v>3.1205673758865248E-2</v>
      </c>
      <c r="AH23" s="31">
        <f>IF('Nezam. absolventů VŠ dle oborů'!AH$48&gt;0,'Nezam. absolventů VŠ dle oborů'!AH23/'Nezam. absolventů VŠ dle oborů'!AH$48,"")</f>
        <v>4.0523427606585054E-2</v>
      </c>
      <c r="AI23" s="31">
        <f>IF('Nezam. absolventů VŠ dle oborů'!AI$48&gt;0,'Nezam. absolventů VŠ dle oborů'!AI23/'Nezam. absolventů VŠ dle oborů'!AI$48,"")</f>
        <v>2.7533039647577091E-2</v>
      </c>
      <c r="AJ23" s="31">
        <f>IF('Nezam. absolventů VŠ dle oborů'!AJ$48&gt;0,'Nezam. absolventů VŠ dle oborů'!AJ23/'Nezam. absolventů VŠ dle oborů'!AJ$48,"")</f>
        <v>3.7486218302094816E-2</v>
      </c>
      <c r="AK23" s="31">
        <f>IF('Nezam. absolventů VŠ dle oborů'!AK$48&gt;0,'Nezam. absolventů VŠ dle oborů'!AK23/'Nezam. absolventů VŠ dle oborů'!AK$48,"")</f>
        <v>3.2925682031984947E-2</v>
      </c>
      <c r="AL23" s="31">
        <f>IF('Nezam. absolventů VŠ dle oborů'!AL$48&gt;0,'Nezam. absolventů VŠ dle oborů'!AL23/'Nezam. absolventů VŠ dle oborů'!AL$48,"")</f>
        <v>3.536345776031434E-2</v>
      </c>
      <c r="AM23" s="31">
        <f>IF('Nezam. absolventů VŠ dle oborů'!AM$48&gt;0,'Nezam. absolventů VŠ dle oborů'!AM23/'Nezam. absolventů VŠ dle oborů'!AM$48,"")</f>
        <v>2.7259684361549498E-2</v>
      </c>
      <c r="AN23" s="31">
        <f>IF('Nezam. absolventů VŠ dle oborů'!AN$48&gt;0,'Nezam. absolventů VŠ dle oborů'!AN23/'Nezam. absolventů VŠ dle oborů'!AN$48,"")</f>
        <v>2.6862026862026864E-2</v>
      </c>
      <c r="AO23" s="31">
        <f>IF('Nezam. absolventů VŠ dle oborů'!AO$48&gt;0,'Nezam. absolventů VŠ dle oborů'!AO23/'Nezam. absolventů VŠ dle oborů'!AO$48,"")</f>
        <v>2.2569444444444444E-2</v>
      </c>
    </row>
    <row r="24" spans="1:41" x14ac:dyDescent="0.35">
      <c r="A24" t="s">
        <v>84</v>
      </c>
      <c r="B24" s="61" t="s">
        <v>55</v>
      </c>
      <c r="C24" s="31">
        <f>IF('Nezam. absolventů VŠ dle oborů'!C$48&gt;0,'Nezam. absolventů VŠ dle oborů'!C24/'Nezam. absolventů VŠ dle oborů'!C$48,"")</f>
        <v>6.699751861042183E-2</v>
      </c>
      <c r="D24" s="31">
        <f>IF('Nezam. absolventů VŠ dle oborů'!D$48&gt;0,'Nezam. absolventů VŠ dle oborů'!D24/'Nezam. absolventů VŠ dle oborů'!D$48,"")</f>
        <v>4.3413173652694613E-2</v>
      </c>
      <c r="E24" s="31">
        <f>IF('Nezam. absolventů VŠ dle oborů'!E$48&gt;0,'Nezam. absolventů VŠ dle oborů'!E24/'Nezam. absolventů VŠ dle oborů'!E$48,"")</f>
        <v>4.9382716049382713E-2</v>
      </c>
      <c r="F24" s="31">
        <f>IF('Nezam. absolventů VŠ dle oborů'!F$48&gt;0,'Nezam. absolventů VŠ dle oborů'!F24/'Nezam. absolventů VŠ dle oborů'!F$48,"")</f>
        <v>3.0729833546734954E-2</v>
      </c>
      <c r="G24" s="31">
        <f>IF('Nezam. absolventů VŠ dle oborů'!G$48&gt;0,'Nezam. absolventů VŠ dle oborů'!G24/'Nezam. absolventů VŠ dle oborů'!G$48,"")</f>
        <v>2.717391304347826E-2</v>
      </c>
      <c r="H24" s="31">
        <f>IF('Nezam. absolventů VŠ dle oborů'!H$48&gt;0,'Nezam. absolventů VŠ dle oborů'!H24/'Nezam. absolventů VŠ dle oborů'!H$48,"")</f>
        <v>2.3121387283236993E-2</v>
      </c>
      <c r="I24" s="31">
        <f>IF('Nezam. absolventů VŠ dle oborů'!I$48&gt;0,'Nezam. absolventů VŠ dle oborů'!I24/'Nezam. absolventů VŠ dle oborů'!I$48,"")</f>
        <v>1.5082956259426848E-2</v>
      </c>
      <c r="J24" s="31">
        <f>IF('Nezam. absolventů VŠ dle oborů'!J$48&gt;0,'Nezam. absolventů VŠ dle oborů'!J24/'Nezam. absolventů VŠ dle oborů'!J$48,"")</f>
        <v>2.3127753303964757E-2</v>
      </c>
      <c r="K24" s="31">
        <f>IF('Nezam. absolventů VŠ dle oborů'!K$48&gt;0,'Nezam. absolventů VŠ dle oborů'!K24/'Nezam. absolventů VŠ dle oborů'!K$48,"")</f>
        <v>1.8813314037626629E-2</v>
      </c>
      <c r="L24" s="31">
        <f>IF('Nezam. absolventů VŠ dle oborů'!L$48&gt;0,'Nezam. absolventů VŠ dle oborů'!L24/'Nezam. absolventů VŠ dle oborů'!L$48,"")</f>
        <v>2.6595744680851064E-2</v>
      </c>
      <c r="M24" s="31">
        <f>IF('Nezam. absolventů VŠ dle oborů'!M$48&gt;0,'Nezam. absolventů VŠ dle oborů'!M24/'Nezam. absolventů VŠ dle oborů'!M$48,"")</f>
        <v>1.3377926421404682E-2</v>
      </c>
      <c r="N24" s="31">
        <f>IF('Nezam. absolventů VŠ dle oborů'!N$48&gt;0,'Nezam. absolventů VŠ dle oborů'!N24/'Nezam. absolventů VŠ dle oborů'!N$48,"")</f>
        <v>2.1671826625386997E-2</v>
      </c>
      <c r="O24" s="31">
        <f>IF('Nezam. absolventů VŠ dle oborů'!O$48&gt;0,'Nezam. absolventů VŠ dle oborů'!O24/'Nezam. absolventů VŠ dle oborů'!O$48,"")</f>
        <v>2.6462395543175487E-2</v>
      </c>
      <c r="P24" s="31">
        <f>IF('Nezam. absolventů VŠ dle oborů'!P$48&gt;0,'Nezam. absolventů VŠ dle oborů'!P24/'Nezam. absolventů VŠ dle oborů'!P$48,"")</f>
        <v>3.3630069238377844E-2</v>
      </c>
      <c r="Q24" s="31">
        <f>IF('Nezam. absolventů VŠ dle oborů'!Q$48&gt;0,'Nezam. absolventů VŠ dle oborů'!Q24/'Nezam. absolventů VŠ dle oborů'!Q$48,"")</f>
        <v>1.9786910197869101E-2</v>
      </c>
      <c r="R24" s="31">
        <f>IF('Nezam. absolventů VŠ dle oborů'!R$48&gt;0,'Nezam. absolventů VŠ dle oborů'!R24/'Nezam. absolventů VŠ dle oborů'!R$48,"")</f>
        <v>2.7807486631016044E-2</v>
      </c>
      <c r="S24" s="31">
        <f>IF('Nezam. absolventů VŠ dle oborů'!S$48&gt;0,'Nezam. absolventů VŠ dle oborů'!S24/'Nezam. absolventů VŠ dle oborů'!S$48,"")</f>
        <v>1.8932874354561102E-2</v>
      </c>
      <c r="T24" s="31">
        <f>IF('Nezam. absolventů VŠ dle oborů'!T$48&gt;0,'Nezam. absolventů VŠ dle oborů'!T24/'Nezam. absolventů VŠ dle oborů'!T$48,"")</f>
        <v>2.6859504132231406E-2</v>
      </c>
      <c r="U24" s="31">
        <f>IF('Nezam. absolventů VŠ dle oborů'!U$48&gt;0,'Nezam. absolventů VŠ dle oborů'!U24/'Nezam. absolventů VŠ dle oborů'!U$48,"")</f>
        <v>1.5081206496519721E-2</v>
      </c>
      <c r="V24" s="31">
        <f>IF('Nezam. absolventů VŠ dle oborů'!V$48&gt;0,'Nezam. absolventů VŠ dle oborů'!V24/'Nezam. absolventů VŠ dle oborů'!V$48,"")</f>
        <v>3.3382789317507419E-2</v>
      </c>
      <c r="W24" s="31">
        <f>IF('Nezam. absolventů VŠ dle oborů'!W$48&gt;0,'Nezam. absolventů VŠ dle oborů'!W24/'Nezam. absolventů VŠ dle oborů'!W$48,"")</f>
        <v>2.1789883268482489E-2</v>
      </c>
      <c r="X24" s="31">
        <f>IF('Nezam. absolventů VŠ dle oborů'!X$48&gt;0,'Nezam. absolventů VŠ dle oborů'!X24/'Nezam. absolventů VŠ dle oborů'!X$48,"")</f>
        <v>2.0021074815595362E-2</v>
      </c>
      <c r="Y24" s="31">
        <f>IF('Nezam. absolventů VŠ dle oborů'!Y$48&gt;0,'Nezam. absolventů VŠ dle oborů'!Y24/'Nezam. absolventů VŠ dle oborů'!Y$48,"")</f>
        <v>2.2881880024737167E-2</v>
      </c>
      <c r="Z24" s="31">
        <f>IF('Nezam. absolventů VŠ dle oborů'!Z$48&gt;0,'Nezam. absolventů VŠ dle oborů'!Z24/'Nezam. absolventů VŠ dle oborů'!Z$48,"")</f>
        <v>2.6079136690647483E-2</v>
      </c>
      <c r="AA24" s="31"/>
      <c r="AB24" s="31"/>
      <c r="AC24" s="31"/>
      <c r="AD24" s="31"/>
      <c r="AE24" s="31"/>
      <c r="AF24" s="31"/>
      <c r="AG24" s="31">
        <f>IF('Nezam. absolventů VŠ dle oborů'!AG$48&gt;0,'Nezam. absolventů VŠ dle oborů'!AG24/'Nezam. absolventů VŠ dle oborů'!AG$48,"")</f>
        <v>3.4042553191489362E-2</v>
      </c>
      <c r="AH24" s="31">
        <f>IF('Nezam. absolventů VŠ dle oborů'!AH$48&gt;0,'Nezam. absolventů VŠ dle oborů'!AH24/'Nezam. absolventů VŠ dle oborů'!AH$48,"")</f>
        <v>2.8704094554664415E-2</v>
      </c>
      <c r="AI24" s="31">
        <f>IF('Nezam. absolventů VŠ dle oborů'!AI$48&gt;0,'Nezam. absolventů VŠ dle oborů'!AI24/'Nezam. absolventů VŠ dle oborů'!AI$48,"")</f>
        <v>2.9185022026431719E-2</v>
      </c>
      <c r="AJ24" s="31">
        <f>IF('Nezam. absolventů VŠ dle oborů'!AJ$48&gt;0,'Nezam. absolventů VŠ dle oborů'!AJ24/'Nezam. absolventů VŠ dle oborů'!AJ$48,"")</f>
        <v>3.252480705622933E-2</v>
      </c>
      <c r="AK24" s="31">
        <f>IF('Nezam. absolventů VŠ dle oborů'!AK$48&gt;0,'Nezam. absolventů VŠ dle oborů'!AK24/'Nezam. absolventů VŠ dle oborů'!AK$48,"")</f>
        <v>2.2577610536218252E-2</v>
      </c>
      <c r="AL24" s="31">
        <f>IF('Nezam. absolventů VŠ dle oborů'!AL$48&gt;0,'Nezam. absolventů VŠ dle oborů'!AL24/'Nezam. absolventů VŠ dle oborů'!AL$48,"")</f>
        <v>2.2593320235756387E-2</v>
      </c>
      <c r="AM24" s="31">
        <f>IF('Nezam. absolventů VŠ dle oborů'!AM$48&gt;0,'Nezam. absolventů VŠ dle oborů'!AM24/'Nezam. absolventů VŠ dle oborů'!AM$48,"")</f>
        <v>2.1520803443328552E-2</v>
      </c>
      <c r="AN24" s="31">
        <f>IF('Nezam. absolventů VŠ dle oborů'!AN$48&gt;0,'Nezam. absolventů VŠ dle oborů'!AN24/'Nezam. absolventů VŠ dle oborů'!AN$48,"")</f>
        <v>2.6862026862026864E-2</v>
      </c>
      <c r="AO24" s="31">
        <f>IF('Nezam. absolventů VŠ dle oborů'!AO$48&gt;0,'Nezam. absolventů VŠ dle oborů'!AO24/'Nezam. absolventů VŠ dle oborů'!AO$48,"")</f>
        <v>3.6458333333333336E-2</v>
      </c>
    </row>
    <row r="25" spans="1:41" x14ac:dyDescent="0.35">
      <c r="A25" t="s">
        <v>84</v>
      </c>
      <c r="B25" s="61" t="s">
        <v>56</v>
      </c>
      <c r="C25" s="31">
        <f>IF('Nezam. absolventů VŠ dle oborů'!C$48&gt;0,'Nezam. absolventů VŠ dle oborů'!C25/'Nezam. absolventů VŠ dle oborů'!C$48,"")</f>
        <v>0</v>
      </c>
      <c r="D25" s="31">
        <f>IF('Nezam. absolventů VŠ dle oborů'!D$48&gt;0,'Nezam. absolventů VŠ dle oborů'!D25/'Nezam. absolventů VŠ dle oborů'!D$48,"")</f>
        <v>1.4970059880239522E-3</v>
      </c>
      <c r="E25" s="31">
        <f>IF('Nezam. absolventů VŠ dle oborů'!E$48&gt;0,'Nezam. absolventů VŠ dle oborů'!E25/'Nezam. absolventů VŠ dle oborů'!E$48,"")</f>
        <v>0</v>
      </c>
      <c r="F25" s="31">
        <f>IF('Nezam. absolventů VŠ dle oborů'!F$48&gt;0,'Nezam. absolventů VŠ dle oborů'!F25/'Nezam. absolventů VŠ dle oborů'!F$48,"")</f>
        <v>0</v>
      </c>
      <c r="G25" s="31">
        <f>IF('Nezam. absolventů VŠ dle oborů'!G$48&gt;0,'Nezam. absolventů VŠ dle oborů'!G25/'Nezam. absolventů VŠ dle oborů'!G$48,"")</f>
        <v>0</v>
      </c>
      <c r="H25" s="31">
        <f>IF('Nezam. absolventů VŠ dle oborů'!H$48&gt;0,'Nezam. absolventů VŠ dle oborů'!H25/'Nezam. absolventů VŠ dle oborů'!H$48,"")</f>
        <v>0</v>
      </c>
      <c r="I25" s="31">
        <f>IF('Nezam. absolventů VŠ dle oborů'!I$48&gt;0,'Nezam. absolventů VŠ dle oborů'!I25/'Nezam. absolventů VŠ dle oborů'!I$48,"")</f>
        <v>0</v>
      </c>
      <c r="J25" s="31">
        <f>IF('Nezam. absolventů VŠ dle oborů'!J$48&gt;0,'Nezam. absolventů VŠ dle oborů'!J25/'Nezam. absolventů VŠ dle oborů'!J$48,"")</f>
        <v>0</v>
      </c>
      <c r="K25" s="31">
        <f>IF('Nezam. absolventů VŠ dle oborů'!K$48&gt;0,'Nezam. absolventů VŠ dle oborů'!K25/'Nezam. absolventů VŠ dle oborů'!K$48,"")</f>
        <v>0</v>
      </c>
      <c r="L25" s="31">
        <f>IF('Nezam. absolventů VŠ dle oborů'!L$48&gt;0,'Nezam. absolventů VŠ dle oborů'!L25/'Nezam. absolventů VŠ dle oborů'!L$48,"")</f>
        <v>0</v>
      </c>
      <c r="M25" s="31">
        <f>IF('Nezam. absolventů VŠ dle oborů'!M$48&gt;0,'Nezam. absolventů VŠ dle oborů'!M25/'Nezam. absolventů VŠ dle oborů'!M$48,"")</f>
        <v>0</v>
      </c>
      <c r="N25" s="31">
        <f>IF('Nezam. absolventů VŠ dle oborů'!N$48&gt;0,'Nezam. absolventů VŠ dle oborů'!N25/'Nezam. absolventů VŠ dle oborů'!N$48,"")</f>
        <v>0</v>
      </c>
      <c r="O25" s="31">
        <f>IF('Nezam. absolventů VŠ dle oborů'!O$48&gt;0,'Nezam. absolventů VŠ dle oborů'!O25/'Nezam. absolventů VŠ dle oborů'!O$48,"")</f>
        <v>0</v>
      </c>
      <c r="P25" s="31">
        <f>IF('Nezam. absolventů VŠ dle oborů'!P$48&gt;0,'Nezam. absolventů VŠ dle oborů'!P25/'Nezam. absolventů VŠ dle oborů'!P$48,"")</f>
        <v>0</v>
      </c>
      <c r="Q25" s="31">
        <f>IF('Nezam. absolventů VŠ dle oborů'!Q$48&gt;0,'Nezam. absolventů VŠ dle oborů'!Q25/'Nezam. absolventů VŠ dle oborů'!Q$48,"")</f>
        <v>0</v>
      </c>
      <c r="R25" s="31">
        <f>IF('Nezam. absolventů VŠ dle oborů'!R$48&gt;0,'Nezam. absolventů VŠ dle oborů'!R25/'Nezam. absolventů VŠ dle oborů'!R$48,"")</f>
        <v>4.2780748663101605E-3</v>
      </c>
      <c r="S25" s="31">
        <f>IF('Nezam. absolventů VŠ dle oborů'!S$48&gt;0,'Nezam. absolventů VŠ dle oborů'!S25/'Nezam. absolventů VŠ dle oborů'!S$48,"")</f>
        <v>0</v>
      </c>
      <c r="T25" s="31">
        <f>IF('Nezam. absolventů VŠ dle oborů'!T$48&gt;0,'Nezam. absolventů VŠ dle oborů'!T25/'Nezam. absolventů VŠ dle oborů'!T$48,"")</f>
        <v>4.1322314049586778E-3</v>
      </c>
      <c r="U25" s="31">
        <f>IF('Nezam. absolventů VŠ dle oborů'!U$48&gt;0,'Nezam. absolventů VŠ dle oborů'!U25/'Nezam. absolventů VŠ dle oborů'!U$48,"")</f>
        <v>2.3201856148491878E-3</v>
      </c>
      <c r="V25" s="31">
        <f>IF('Nezam. absolventů VŠ dle oborů'!V$48&gt;0,'Nezam. absolventů VŠ dle oborů'!V25/'Nezam. absolventů VŠ dle oborů'!V$48,"")</f>
        <v>1.483679525222552E-3</v>
      </c>
      <c r="W25" s="31">
        <f>IF('Nezam. absolventů VŠ dle oborů'!W$48&gt;0,'Nezam. absolventů VŠ dle oborů'!W25/'Nezam. absolventů VŠ dle oborů'!W$48,"")</f>
        <v>2.3346303501945525E-3</v>
      </c>
      <c r="X25" s="31">
        <f>IF('Nezam. absolventů VŠ dle oborů'!X$48&gt;0,'Nezam. absolventů VŠ dle oborů'!X25/'Nezam. absolventů VŠ dle oborů'!X$48,"")</f>
        <v>3.1612223393045311E-3</v>
      </c>
      <c r="Y25" s="31">
        <f>IF('Nezam. absolventů VŠ dle oborů'!Y$48&gt;0,'Nezam. absolventů VŠ dle oborů'!Y25/'Nezam. absolventů VŠ dle oborů'!Y$48,"")</f>
        <v>1.2368583797155227E-3</v>
      </c>
      <c r="Z25" s="31">
        <f>IF('Nezam. absolventů VŠ dle oborů'!Z$48&gt;0,'Nezam. absolventů VŠ dle oborů'!Z25/'Nezam. absolventů VŠ dle oborů'!Z$48,"")</f>
        <v>8.9928057553956839E-4</v>
      </c>
      <c r="AA25" s="31"/>
      <c r="AB25" s="31"/>
      <c r="AC25" s="31"/>
      <c r="AD25" s="31"/>
      <c r="AE25" s="31"/>
      <c r="AF25" s="31"/>
      <c r="AG25" s="31">
        <f>IF('Nezam. absolventů VŠ dle oborů'!AG$48&gt;0,'Nezam. absolventů VŠ dle oborů'!AG25/'Nezam. absolventů VŠ dle oborů'!AG$48,"")</f>
        <v>9.4562647754137111E-4</v>
      </c>
      <c r="AH25" s="31">
        <f>IF('Nezam. absolventů VŠ dle oborů'!AH$48&gt;0,'Nezam. absolventů VŠ dle oborů'!AH25/'Nezam. absolventů VŠ dle oborů'!AH$48,"")</f>
        <v>5.4875474883917261E-3</v>
      </c>
      <c r="AI25" s="31">
        <f>IF('Nezam. absolventů VŠ dle oborů'!AI$48&gt;0,'Nezam. absolventů VŠ dle oborů'!AI25/'Nezam. absolventů VŠ dle oborů'!AI$48,"")</f>
        <v>2.7533039647577094E-3</v>
      </c>
      <c r="AJ25" s="31">
        <f>IF('Nezam. absolventů VŠ dle oborů'!AJ$48&gt;0,'Nezam. absolventů VŠ dle oborů'!AJ25/'Nezam. absolventů VŠ dle oborů'!AJ$48,"")</f>
        <v>2.205071664829107E-3</v>
      </c>
      <c r="AK25" s="31">
        <f>IF('Nezam. absolventů VŠ dle oborů'!AK$48&gt;0,'Nezam. absolventů VŠ dle oborů'!AK25/'Nezam. absolventů VŠ dle oborů'!AK$48,"")</f>
        <v>1.8814675446848542E-3</v>
      </c>
      <c r="AL25" s="31">
        <f>IF('Nezam. absolventů VŠ dle oborů'!AL$48&gt;0,'Nezam. absolventů VŠ dle oborů'!AL25/'Nezam. absolventů VŠ dle oborů'!AL$48,"")</f>
        <v>2.9469548133595285E-3</v>
      </c>
      <c r="AM25" s="31">
        <f>IF('Nezam. absolventů VŠ dle oborů'!AM$48&gt;0,'Nezam. absolventů VŠ dle oborů'!AM25/'Nezam. absolventů VŠ dle oborů'!AM$48,"")</f>
        <v>2.8694404591104736E-3</v>
      </c>
      <c r="AN25" s="31">
        <f>IF('Nezam. absolventů VŠ dle oborů'!AN$48&gt;0,'Nezam. absolventů VŠ dle oborů'!AN25/'Nezam. absolventů VŠ dle oborů'!AN$48,"")</f>
        <v>6.105006105006105E-3</v>
      </c>
      <c r="AO25" s="31">
        <f>IF('Nezam. absolventů VŠ dle oborů'!AO$48&gt;0,'Nezam. absolventů VŠ dle oborů'!AO25/'Nezam. absolventů VŠ dle oborů'!AO$48,"")</f>
        <v>3.472222222222222E-3</v>
      </c>
    </row>
    <row r="26" spans="1:41" x14ac:dyDescent="0.35">
      <c r="A26" t="s">
        <v>84</v>
      </c>
      <c r="B26" s="61" t="s">
        <v>57</v>
      </c>
      <c r="C26" s="31">
        <f>IF('Nezam. absolventů VŠ dle oborů'!C$48&gt;0,'Nezam. absolventů VŠ dle oborů'!C26/'Nezam. absolventů VŠ dle oborů'!C$48,"")</f>
        <v>2.4813895781637717E-3</v>
      </c>
      <c r="D26" s="31">
        <f>IF('Nezam. absolventů VŠ dle oborů'!D$48&gt;0,'Nezam. absolventů VŠ dle oborů'!D26/'Nezam. absolventů VŠ dle oborů'!D$48,"")</f>
        <v>5.9880239520958087E-3</v>
      </c>
      <c r="E26" s="31">
        <f>IF('Nezam. absolventů VŠ dle oborů'!E$48&gt;0,'Nezam. absolventů VŠ dle oborů'!E26/'Nezam. absolventů VŠ dle oborů'!E$48,"")</f>
        <v>0</v>
      </c>
      <c r="F26" s="31">
        <f>IF('Nezam. absolventů VŠ dle oborů'!F$48&gt;0,'Nezam. absolventů VŠ dle oborů'!F26/'Nezam. absolventů VŠ dle oborů'!F$48,"")</f>
        <v>0</v>
      </c>
      <c r="G26" s="31">
        <f>IF('Nezam. absolventů VŠ dle oborů'!G$48&gt;0,'Nezam. absolventů VŠ dle oborů'!G26/'Nezam. absolventů VŠ dle oborů'!G$48,"")</f>
        <v>0</v>
      </c>
      <c r="H26" s="31">
        <f>IF('Nezam. absolventů VŠ dle oborů'!H$48&gt;0,'Nezam. absolventů VŠ dle oborů'!H26/'Nezam. absolventů VŠ dle oborů'!H$48,"")</f>
        <v>0</v>
      </c>
      <c r="I26" s="31">
        <f>IF('Nezam. absolventů VŠ dle oborů'!I$48&gt;0,'Nezam. absolventů VŠ dle oborů'!I26/'Nezam. absolventů VŠ dle oborů'!I$48,"")</f>
        <v>0</v>
      </c>
      <c r="J26" s="31">
        <f>IF('Nezam. absolventů VŠ dle oborů'!J$48&gt;0,'Nezam. absolventů VŠ dle oborů'!J26/'Nezam. absolventů VŠ dle oborů'!J$48,"")</f>
        <v>0</v>
      </c>
      <c r="K26" s="31">
        <f>IF('Nezam. absolventů VŠ dle oborů'!K$48&gt;0,'Nezam. absolventů VŠ dle oborů'!K26/'Nezam. absolventů VŠ dle oborů'!K$48,"")</f>
        <v>0</v>
      </c>
      <c r="L26" s="31">
        <f>IF('Nezam. absolventů VŠ dle oborů'!L$48&gt;0,'Nezam. absolventů VŠ dle oborů'!L26/'Nezam. absolventů VŠ dle oborů'!L$48,"")</f>
        <v>0</v>
      </c>
      <c r="M26" s="31">
        <f>IF('Nezam. absolventů VŠ dle oborů'!M$48&gt;0,'Nezam. absolventů VŠ dle oborů'!M26/'Nezam. absolventů VŠ dle oborů'!M$48,"")</f>
        <v>0</v>
      </c>
      <c r="N26" s="31">
        <f>IF('Nezam. absolventů VŠ dle oborů'!N$48&gt;0,'Nezam. absolventů VŠ dle oborů'!N26/'Nezam. absolventů VŠ dle oborů'!N$48,"")</f>
        <v>0</v>
      </c>
      <c r="O26" s="31">
        <f>IF('Nezam. absolventů VŠ dle oborů'!O$48&gt;0,'Nezam. absolventů VŠ dle oborů'!O26/'Nezam. absolventů VŠ dle oborů'!O$48,"")</f>
        <v>0</v>
      </c>
      <c r="P26" s="31">
        <f>IF('Nezam. absolventů VŠ dle oborů'!P$48&gt;0,'Nezam. absolventů VŠ dle oborů'!P26/'Nezam. absolventů VŠ dle oborů'!P$48,"")</f>
        <v>0</v>
      </c>
      <c r="Q26" s="31">
        <f>IF('Nezam. absolventů VŠ dle oborů'!Q$48&gt;0,'Nezam. absolventů VŠ dle oborů'!Q26/'Nezam. absolventů VŠ dle oborů'!Q$48,"")</f>
        <v>0</v>
      </c>
      <c r="R26" s="31">
        <f>IF('Nezam. absolventů VŠ dle oborů'!R$48&gt;0,'Nezam. absolventů VŠ dle oborů'!R26/'Nezam. absolventů VŠ dle oborů'!R$48,"")</f>
        <v>0</v>
      </c>
      <c r="S26" s="31">
        <f>IF('Nezam. absolventů VŠ dle oborů'!S$48&gt;0,'Nezam. absolventů VŠ dle oborů'!S26/'Nezam. absolventů VŠ dle oborů'!S$48,"")</f>
        <v>0</v>
      </c>
      <c r="T26" s="31">
        <f>IF('Nezam. absolventů VŠ dle oborů'!T$48&gt;0,'Nezam. absolventů VŠ dle oborů'!T26/'Nezam. absolventů VŠ dle oborů'!T$48,"")</f>
        <v>0</v>
      </c>
      <c r="U26" s="31">
        <f>IF('Nezam. absolventů VŠ dle oborů'!U$48&gt;0,'Nezam. absolventů VŠ dle oborů'!U26/'Nezam. absolventů VŠ dle oborů'!U$48,"")</f>
        <v>0</v>
      </c>
      <c r="V26" s="31">
        <f>IF('Nezam. absolventů VŠ dle oborů'!V$48&gt;0,'Nezam. absolventů VŠ dle oborů'!V26/'Nezam. absolventů VŠ dle oborů'!V$48,"")</f>
        <v>0</v>
      </c>
      <c r="W26" s="31">
        <f>IF('Nezam. absolventů VŠ dle oborů'!W$48&gt;0,'Nezam. absolventů VŠ dle oborů'!W26/'Nezam. absolventů VŠ dle oborů'!W$48,"")</f>
        <v>0</v>
      </c>
      <c r="X26" s="31">
        <f>IF('Nezam. absolventů VŠ dle oborů'!X$48&gt;0,'Nezam. absolventů VŠ dle oborů'!X26/'Nezam. absolventů VŠ dle oborů'!X$48,"")</f>
        <v>0</v>
      </c>
      <c r="Y26" s="31">
        <f>IF('Nezam. absolventů VŠ dle oborů'!Y$48&gt;0,'Nezam. absolventů VŠ dle oborů'!Y26/'Nezam. absolventů VŠ dle oborů'!Y$48,"")</f>
        <v>0</v>
      </c>
      <c r="Z26" s="31">
        <f>IF('Nezam. absolventů VŠ dle oborů'!Z$48&gt;0,'Nezam. absolventů VŠ dle oborů'!Z26/'Nezam. absolventů VŠ dle oborů'!Z$48,"")</f>
        <v>0</v>
      </c>
      <c r="AA26" s="31"/>
      <c r="AB26" s="31"/>
      <c r="AC26" s="31"/>
      <c r="AD26" s="31"/>
      <c r="AE26" s="31"/>
      <c r="AF26" s="31"/>
      <c r="AG26" s="31">
        <f>IF('Nezam. absolventů VŠ dle oborů'!AG$48&gt;0,'Nezam. absolventů VŠ dle oborů'!AG26/'Nezam. absolventů VŠ dle oborů'!AG$48,"")</f>
        <v>0</v>
      </c>
      <c r="AH26" s="31">
        <f>IF('Nezam. absolventů VŠ dle oborů'!AH$48&gt;0,'Nezam. absolventů VŠ dle oborů'!AH26/'Nezam. absolventů VŠ dle oborů'!AH$48,"")</f>
        <v>0</v>
      </c>
      <c r="AI26" s="31">
        <f>IF('Nezam. absolventů VŠ dle oborů'!AI$48&gt;0,'Nezam. absolventů VŠ dle oborů'!AI26/'Nezam. absolventů VŠ dle oborů'!AI$48,"")</f>
        <v>0</v>
      </c>
      <c r="AJ26" s="31">
        <f>IF('Nezam. absolventů VŠ dle oborů'!AJ$48&gt;0,'Nezam. absolventů VŠ dle oborů'!AJ26/'Nezam. absolventů VŠ dle oborů'!AJ$48,"")</f>
        <v>0</v>
      </c>
      <c r="AK26" s="31">
        <f>IF('Nezam. absolventů VŠ dle oborů'!AK$48&gt;0,'Nezam. absolventů VŠ dle oborů'!AK26/'Nezam. absolventů VŠ dle oborů'!AK$48,"")</f>
        <v>0</v>
      </c>
      <c r="AL26" s="31">
        <f>IF('Nezam. absolventů VŠ dle oborů'!AL$48&gt;0,'Nezam. absolventů VŠ dle oborů'!AL26/'Nezam. absolventů VŠ dle oborů'!AL$48,"")</f>
        <v>0</v>
      </c>
      <c r="AM26" s="31">
        <f>IF('Nezam. absolventů VŠ dle oborů'!AM$48&gt;0,'Nezam. absolventů VŠ dle oborů'!AM26/'Nezam. absolventů VŠ dle oborů'!AM$48,"")</f>
        <v>0</v>
      </c>
      <c r="AN26" s="31">
        <f>IF('Nezam. absolventů VŠ dle oborů'!AN$48&gt;0,'Nezam. absolventů VŠ dle oborů'!AN26/'Nezam. absolventů VŠ dle oborů'!AN$48,"")</f>
        <v>0</v>
      </c>
      <c r="AO26" s="31">
        <f>IF('Nezam. absolventů VŠ dle oborů'!AO$48&gt;0,'Nezam. absolventů VŠ dle oborů'!AO26/'Nezam. absolventů VŠ dle oborů'!AO$48,"")</f>
        <v>0</v>
      </c>
    </row>
    <row r="27" spans="1:41" x14ac:dyDescent="0.35">
      <c r="A27" t="s">
        <v>84</v>
      </c>
      <c r="B27" s="61" t="s">
        <v>58</v>
      </c>
      <c r="C27" s="31">
        <f>IF('Nezam. absolventů VŠ dle oborů'!C$48&gt;0,'Nezam. absolventů VŠ dle oborů'!C27/'Nezam. absolventů VŠ dle oborů'!C$48,"")</f>
        <v>0</v>
      </c>
      <c r="D27" s="31">
        <f>IF('Nezam. absolventů VŠ dle oborů'!D$48&gt;0,'Nezam. absolventů VŠ dle oborů'!D27/'Nezam. absolventů VŠ dle oborů'!D$48,"")</f>
        <v>0</v>
      </c>
      <c r="E27" s="31">
        <f>IF('Nezam. absolventů VŠ dle oborů'!E$48&gt;0,'Nezam. absolventů VŠ dle oborů'!E27/'Nezam. absolventů VŠ dle oborů'!E$48,"")</f>
        <v>0</v>
      </c>
      <c r="F27" s="31">
        <f>IF('Nezam. absolventů VŠ dle oborů'!F$48&gt;0,'Nezam. absolventů VŠ dle oborů'!F27/'Nezam. absolventů VŠ dle oborů'!F$48,"")</f>
        <v>0</v>
      </c>
      <c r="G27" s="31">
        <f>IF('Nezam. absolventů VŠ dle oborů'!G$48&gt;0,'Nezam. absolventů VŠ dle oborů'!G27/'Nezam. absolventů VŠ dle oborů'!G$48,"")</f>
        <v>0</v>
      </c>
      <c r="H27" s="31">
        <f>IF('Nezam. absolventů VŠ dle oborů'!H$48&gt;0,'Nezam. absolventů VŠ dle oborů'!H27/'Nezam. absolventů VŠ dle oborů'!H$48,"")</f>
        <v>0</v>
      </c>
      <c r="I27" s="31">
        <f>IF('Nezam. absolventů VŠ dle oborů'!I$48&gt;0,'Nezam. absolventů VŠ dle oborů'!I27/'Nezam. absolventů VŠ dle oborů'!I$48,"")</f>
        <v>0</v>
      </c>
      <c r="J27" s="31">
        <f>IF('Nezam. absolventů VŠ dle oborů'!J$48&gt;0,'Nezam. absolventů VŠ dle oborů'!J27/'Nezam. absolventů VŠ dle oborů'!J$48,"")</f>
        <v>0</v>
      </c>
      <c r="K27" s="31">
        <f>IF('Nezam. absolventů VŠ dle oborů'!K$48&gt;0,'Nezam. absolventů VŠ dle oborů'!K27/'Nezam. absolventů VŠ dle oborů'!K$48,"")</f>
        <v>0</v>
      </c>
      <c r="L27" s="31">
        <f>IF('Nezam. absolventů VŠ dle oborů'!L$48&gt;0,'Nezam. absolventů VŠ dle oborů'!L27/'Nezam. absolventů VŠ dle oborů'!L$48,"")</f>
        <v>0</v>
      </c>
      <c r="M27" s="31">
        <f>IF('Nezam. absolventů VŠ dle oborů'!M$48&gt;0,'Nezam. absolventů VŠ dle oborů'!M27/'Nezam. absolventů VŠ dle oborů'!M$48,"")</f>
        <v>0</v>
      </c>
      <c r="N27" s="31">
        <f>IF('Nezam. absolventů VŠ dle oborů'!N$48&gt;0,'Nezam. absolventů VŠ dle oborů'!N27/'Nezam. absolventů VŠ dle oborů'!N$48,"")</f>
        <v>1.0319917440660474E-3</v>
      </c>
      <c r="O27" s="31">
        <f>IF('Nezam. absolventů VŠ dle oborů'!O$48&gt;0,'Nezam. absolventů VŠ dle oborů'!O27/'Nezam. absolventů VŠ dle oborů'!O$48,"")</f>
        <v>0</v>
      </c>
      <c r="P27" s="31">
        <f>IF('Nezam. absolventů VŠ dle oborů'!P$48&gt;0,'Nezam. absolventů VŠ dle oborů'!P27/'Nezam. absolventů VŠ dle oborů'!P$48,"")</f>
        <v>1.9782393669634025E-3</v>
      </c>
      <c r="Q27" s="31">
        <f>IF('Nezam. absolventů VŠ dle oborů'!Q$48&gt;0,'Nezam. absolventů VŠ dle oborů'!Q27/'Nezam. absolventů VŠ dle oborů'!Q$48,"")</f>
        <v>0</v>
      </c>
      <c r="R27" s="31">
        <f>IF('Nezam. absolventů VŠ dle oborů'!R$48&gt;0,'Nezam. absolventů VŠ dle oborů'!R27/'Nezam. absolventů VŠ dle oborů'!R$48,"")</f>
        <v>0</v>
      </c>
      <c r="S27" s="31">
        <f>IF('Nezam. absolventů VŠ dle oborů'!S$48&gt;0,'Nezam. absolventů VŠ dle oborů'!S27/'Nezam. absolventů VŠ dle oborů'!S$48,"")</f>
        <v>0</v>
      </c>
      <c r="T27" s="31">
        <f>IF('Nezam. absolventů VŠ dle oborů'!T$48&gt;0,'Nezam. absolventů VŠ dle oborů'!T27/'Nezam. absolventů VŠ dle oborů'!T$48,"")</f>
        <v>0</v>
      </c>
      <c r="U27" s="31">
        <f>IF('Nezam. absolventů VŠ dle oborů'!U$48&gt;0,'Nezam. absolventů VŠ dle oborů'!U27/'Nezam. absolventů VŠ dle oborů'!U$48,"")</f>
        <v>0</v>
      </c>
      <c r="V27" s="31">
        <f>IF('Nezam. absolventů VŠ dle oborů'!V$48&gt;0,'Nezam. absolventů VŠ dle oborů'!V27/'Nezam. absolventů VŠ dle oborů'!V$48,"")</f>
        <v>7.4183976261127599E-4</v>
      </c>
      <c r="W27" s="31">
        <f>IF('Nezam. absolventů VŠ dle oborů'!W$48&gt;0,'Nezam. absolventů VŠ dle oborů'!W27/'Nezam. absolventů VŠ dle oborů'!W$48,"")</f>
        <v>0</v>
      </c>
      <c r="X27" s="31">
        <f>IF('Nezam. absolventů VŠ dle oborů'!X$48&gt;0,'Nezam. absolventů VŠ dle oborů'!X27/'Nezam. absolventů VŠ dle oborů'!X$48,"")</f>
        <v>0</v>
      </c>
      <c r="Y27" s="31">
        <f>IF('Nezam. absolventů VŠ dle oborů'!Y$48&gt;0,'Nezam. absolventů VŠ dle oborů'!Y27/'Nezam. absolventů VŠ dle oborů'!Y$48,"")</f>
        <v>6.1842918985776133E-4</v>
      </c>
      <c r="Z27" s="31">
        <f>IF('Nezam. absolventů VŠ dle oborů'!Z$48&gt;0,'Nezam. absolventů VŠ dle oborů'!Z27/'Nezam. absolventů VŠ dle oborů'!Z$48,"")</f>
        <v>0</v>
      </c>
      <c r="AA27" s="31"/>
      <c r="AB27" s="31"/>
      <c r="AC27" s="31"/>
      <c r="AD27" s="31"/>
      <c r="AE27" s="31"/>
      <c r="AF27" s="31"/>
      <c r="AG27" s="31">
        <f>IF('Nezam. absolventů VŠ dle oborů'!AG$48&gt;0,'Nezam. absolventů VŠ dle oborů'!AG27/'Nezam. absolventů VŠ dle oborů'!AG$48,"")</f>
        <v>9.4562647754137111E-4</v>
      </c>
      <c r="AH27" s="31">
        <f>IF('Nezam. absolventů VŠ dle oborů'!AH$48&gt;0,'Nezam. absolventů VŠ dle oborů'!AH27/'Nezam. absolventů VŠ dle oborů'!AH$48,"")</f>
        <v>8.4423807513718866E-4</v>
      </c>
      <c r="AI27" s="31">
        <f>IF('Nezam. absolventů VŠ dle oborů'!AI$48&gt;0,'Nezam. absolventů VŠ dle oborů'!AI27/'Nezam. absolventů VŠ dle oborů'!AI$48,"")</f>
        <v>0</v>
      </c>
      <c r="AJ27" s="31">
        <f>IF('Nezam. absolventů VŠ dle oborů'!AJ$48&gt;0,'Nezam. absolventů VŠ dle oborů'!AJ27/'Nezam. absolventů VŠ dle oborů'!AJ$48,"")</f>
        <v>5.5126791620727675E-4</v>
      </c>
      <c r="AK27" s="31">
        <f>IF('Nezam. absolventů VŠ dle oborů'!AK$48&gt;0,'Nezam. absolventů VŠ dle oborů'!AK27/'Nezam. absolventů VŠ dle oborů'!AK$48,"")</f>
        <v>0</v>
      </c>
      <c r="AL27" s="31">
        <f>IF('Nezam. absolventů VŠ dle oborů'!AL$48&gt;0,'Nezam. absolventů VŠ dle oborů'!AL27/'Nezam. absolventů VŠ dle oborů'!AL$48,"")</f>
        <v>0</v>
      </c>
      <c r="AM27" s="31">
        <f>IF('Nezam. absolventů VŠ dle oborů'!AM$48&gt;0,'Nezam. absolventů VŠ dle oborů'!AM27/'Nezam. absolventů VŠ dle oborů'!AM$48,"")</f>
        <v>0</v>
      </c>
      <c r="AN27" s="31">
        <f>IF('Nezam. absolventů VŠ dle oborů'!AN$48&gt;0,'Nezam. absolventů VŠ dle oborů'!AN27/'Nezam. absolventů VŠ dle oborů'!AN$48,"")</f>
        <v>0</v>
      </c>
      <c r="AO27" s="31">
        <f>IF('Nezam. absolventů VŠ dle oborů'!AO$48&gt;0,'Nezam. absolventů VŠ dle oborů'!AO27/'Nezam. absolventů VŠ dle oborů'!AO$48,"")</f>
        <v>0</v>
      </c>
    </row>
    <row r="28" spans="1:41" x14ac:dyDescent="0.35">
      <c r="A28" t="s">
        <v>84</v>
      </c>
      <c r="B28" s="61" t="s">
        <v>59</v>
      </c>
      <c r="C28" s="31">
        <f>IF('Nezam. absolventů VŠ dle oborů'!C$48&gt;0,'Nezam. absolventů VŠ dle oborů'!C28/'Nezam. absolventů VŠ dle oborů'!C$48,"")</f>
        <v>3.7220843672456573E-2</v>
      </c>
      <c r="D28" s="31">
        <f>IF('Nezam. absolventů VŠ dle oborů'!D$48&gt;0,'Nezam. absolventů VŠ dle oborů'!D28/'Nezam. absolventů VŠ dle oborů'!D$48,"")</f>
        <v>5.5389221556886227E-2</v>
      </c>
      <c r="E28" s="31">
        <f>IF('Nezam. absolventů VŠ dle oborů'!E$48&gt;0,'Nezam. absolventů VŠ dle oborů'!E28/'Nezam. absolventů VŠ dle oborů'!E$48,"")</f>
        <v>6.1728395061728392E-2</v>
      </c>
      <c r="F28" s="31">
        <f>IF('Nezam. absolventů VŠ dle oborů'!F$48&gt;0,'Nezam. absolventů VŠ dle oborů'!F28/'Nezam. absolventů VŠ dle oborů'!F$48,"")</f>
        <v>8.1946222791293211E-2</v>
      </c>
      <c r="G28" s="31">
        <f>IF('Nezam. absolventů VŠ dle oborů'!G$48&gt;0,'Nezam. absolventů VŠ dle oborů'!G28/'Nezam. absolventů VŠ dle oborů'!G$48,"")</f>
        <v>5.0724637681159424E-2</v>
      </c>
      <c r="H28" s="31">
        <f>IF('Nezam. absolventů VŠ dle oborů'!H$48&gt;0,'Nezam. absolventů VŠ dle oborů'!H28/'Nezam. absolventů VŠ dle oborů'!H$48,"")</f>
        <v>5.6647398843930635E-2</v>
      </c>
      <c r="I28" s="31">
        <f>IF('Nezam. absolventů VŠ dle oborů'!I$48&gt;0,'Nezam. absolventů VŠ dle oborů'!I28/'Nezam. absolventů VŠ dle oborů'!I$48,"")</f>
        <v>3.6199095022624438E-2</v>
      </c>
      <c r="J28" s="31">
        <f>IF('Nezam. absolventů VŠ dle oborů'!J$48&gt;0,'Nezam. absolventů VŠ dle oborů'!J28/'Nezam. absolventů VŠ dle oborů'!J$48,"")</f>
        <v>5.8370044052863439E-2</v>
      </c>
      <c r="K28" s="31">
        <f>IF('Nezam. absolventů VŠ dle oborů'!K$48&gt;0,'Nezam. absolventů VŠ dle oborů'!K28/'Nezam. absolventů VŠ dle oborů'!K$48,"")</f>
        <v>3.1837916063675829E-2</v>
      </c>
      <c r="L28" s="31">
        <f>IF('Nezam. absolventů VŠ dle oborů'!L$48&gt;0,'Nezam. absolventů VŠ dle oborů'!L28/'Nezam. absolventů VŠ dle oborů'!L$48,"")</f>
        <v>7.0212765957446813E-2</v>
      </c>
      <c r="M28" s="31">
        <f>IF('Nezam. absolventů VŠ dle oborů'!M$48&gt;0,'Nezam. absolventů VŠ dle oborů'!M28/'Nezam. absolventů VŠ dle oborů'!M$48,"")</f>
        <v>1.5050167224080268E-2</v>
      </c>
      <c r="N28" s="31">
        <f>IF('Nezam. absolventů VŠ dle oborů'!N$48&gt;0,'Nezam. absolventů VŠ dle oborů'!N28/'Nezam. absolventů VŠ dle oborů'!N$48,"")</f>
        <v>9.0815273477812181E-2</v>
      </c>
      <c r="O28" s="31">
        <f>IF('Nezam. absolventů VŠ dle oborů'!O$48&gt;0,'Nezam. absolventů VŠ dle oborů'!O28/'Nezam. absolventů VŠ dle oborů'!O$48,"")</f>
        <v>1.9498607242339833E-2</v>
      </c>
      <c r="P28" s="31">
        <f>IF('Nezam. absolventů VŠ dle oborů'!P$48&gt;0,'Nezam. absolventů VŠ dle oborů'!P28/'Nezam. absolventů VŠ dle oborů'!P$48,"")</f>
        <v>0.12462908011869436</v>
      </c>
      <c r="Q28" s="31">
        <f>IF('Nezam. absolventů VŠ dle oborů'!Q$48&gt;0,'Nezam. absolventů VŠ dle oborů'!Q28/'Nezam. absolventů VŠ dle oborů'!Q$48,"")</f>
        <v>4.8706240487062402E-2</v>
      </c>
      <c r="R28" s="31">
        <f>IF('Nezam. absolventů VŠ dle oborů'!R$48&gt;0,'Nezam. absolventů VŠ dle oborů'!R28/'Nezam. absolventů VŠ dle oborů'!R$48,"")</f>
        <v>8.9839572192513373E-2</v>
      </c>
      <c r="S28" s="31">
        <f>IF('Nezam. absolventů VŠ dle oborů'!S$48&gt;0,'Nezam. absolventů VŠ dle oborů'!S28/'Nezam. absolventů VŠ dle oborů'!S$48,"")</f>
        <v>3.7865748709122203E-2</v>
      </c>
      <c r="T28" s="31">
        <f>IF('Nezam. absolventů VŠ dle oborů'!T$48&gt;0,'Nezam. absolventů VŠ dle oborů'!T28/'Nezam. absolventů VŠ dle oborů'!T$48,"")</f>
        <v>7.43801652892562E-2</v>
      </c>
      <c r="U28" s="31">
        <f>IF('Nezam. absolventů VŠ dle oborů'!U$48&gt;0,'Nezam. absolventů VŠ dle oborů'!U28/'Nezam. absolventů VŠ dle oborů'!U$48,"")</f>
        <v>2.0881670533642691E-2</v>
      </c>
      <c r="V28" s="31">
        <f>IF('Nezam. absolventů VŠ dle oborů'!V$48&gt;0,'Nezam. absolventů VŠ dle oborů'!V28/'Nezam. absolventů VŠ dle oborů'!V$48,"")</f>
        <v>5.4154302670623149E-2</v>
      </c>
      <c r="W28" s="31">
        <f>IF('Nezam. absolventů VŠ dle oborů'!W$48&gt;0,'Nezam. absolventů VŠ dle oborů'!W28/'Nezam. absolventů VŠ dle oborů'!W$48,"")</f>
        <v>2.3346303501945526E-2</v>
      </c>
      <c r="X28" s="31">
        <f>IF('Nezam. absolventů VŠ dle oborů'!X$48&gt;0,'Nezam. absolventů VŠ dle oborů'!X28/'Nezam. absolventů VŠ dle oborů'!X$48,"")</f>
        <v>3.6880927291886197E-2</v>
      </c>
      <c r="Y28" s="31">
        <f>IF('Nezam. absolventů VŠ dle oborů'!Y$48&gt;0,'Nezam. absolventů VŠ dle oborů'!Y28/'Nezam. absolventů VŠ dle oborů'!Y$48,"")</f>
        <v>1.5460729746444033E-2</v>
      </c>
      <c r="Z28" s="31">
        <f>IF('Nezam. absolventů VŠ dle oborů'!Z$48&gt;0,'Nezam. absolventů VŠ dle oborů'!Z28/'Nezam. absolventů VŠ dle oborů'!Z$48,"")</f>
        <v>4.3165467625899283E-2</v>
      </c>
      <c r="AA28" s="31"/>
      <c r="AB28" s="31"/>
      <c r="AC28" s="31"/>
      <c r="AD28" s="31"/>
      <c r="AE28" s="31"/>
      <c r="AF28" s="31"/>
      <c r="AG28" s="31">
        <f>IF('Nezam. absolventů VŠ dle oborů'!AG$48&gt;0,'Nezam. absolventů VŠ dle oborů'!AG28/'Nezam. absolventů VŠ dle oborů'!AG$48,"")</f>
        <v>2.3167848699763592E-2</v>
      </c>
      <c r="AH28" s="31">
        <f>IF('Nezam. absolventů VŠ dle oborů'!AH$48&gt;0,'Nezam. absolventů VŠ dle oborů'!AH28/'Nezam. absolventů VŠ dle oborů'!AH$48,"")</f>
        <v>5.2764879696074296E-2</v>
      </c>
      <c r="AI28" s="31">
        <f>IF('Nezam. absolventů VŠ dle oborů'!AI$48&gt;0,'Nezam. absolventů VŠ dle oborů'!AI28/'Nezam. absolventů VŠ dle oborů'!AI$48,"")</f>
        <v>2.36784140969163E-2</v>
      </c>
      <c r="AJ28" s="31">
        <f>IF('Nezam. absolventů VŠ dle oborů'!AJ$48&gt;0,'Nezam. absolventů VŠ dle oborů'!AJ28/'Nezam. absolventů VŠ dle oborů'!AJ$48,"")</f>
        <v>6.8908489525909597E-2</v>
      </c>
      <c r="AK28" s="31">
        <f>IF('Nezam. absolventů VŠ dle oborů'!AK$48&gt;0,'Nezam. absolventů VŠ dle oborů'!AK28/'Nezam. absolventů VŠ dle oborů'!AK$48,"")</f>
        <v>2.4459078080903106E-2</v>
      </c>
      <c r="AL28" s="31">
        <f>IF('Nezam. absolventů VŠ dle oborů'!AL$48&gt;0,'Nezam. absolventů VŠ dle oborů'!AL28/'Nezam. absolventů VŠ dle oborů'!AL$48,"")</f>
        <v>7.269155206286837E-2</v>
      </c>
      <c r="AM28" s="31">
        <f>IF('Nezam. absolventů VŠ dle oborů'!AM$48&gt;0,'Nezam. absolventů VŠ dle oborů'!AM28/'Nezam. absolventů VŠ dle oborů'!AM$48,"")</f>
        <v>1.721664275466284E-2</v>
      </c>
      <c r="AN28" s="31">
        <f>IF('Nezam. absolventů VŠ dle oborů'!AN$48&gt;0,'Nezam. absolventů VŠ dle oborů'!AN28/'Nezam. absolventů VŠ dle oborů'!AN$48,"")</f>
        <v>7.6923076923076927E-2</v>
      </c>
      <c r="AO28" s="31">
        <f>IF('Nezam. absolventů VŠ dle oborů'!AO$48&gt;0,'Nezam. absolventů VŠ dle oborů'!AO28/'Nezam. absolventů VŠ dle oborů'!AO$48,"")</f>
        <v>2.7777777777777776E-2</v>
      </c>
    </row>
    <row r="29" spans="1:41" x14ac:dyDescent="0.35">
      <c r="A29" t="s">
        <v>84</v>
      </c>
      <c r="B29" s="61" t="s">
        <v>60</v>
      </c>
      <c r="C29" s="31">
        <f>IF('Nezam. absolventů VŠ dle oborů'!C$48&gt;0,'Nezam. absolventů VŠ dle oborů'!C29/'Nezam. absolventů VŠ dle oborů'!C$48,"")</f>
        <v>2.9776674937965261E-2</v>
      </c>
      <c r="D29" s="31">
        <f>IF('Nezam. absolventů VŠ dle oborů'!D$48&gt;0,'Nezam. absolventů VŠ dle oborů'!D29/'Nezam. absolventů VŠ dle oborů'!D$48,"")</f>
        <v>3.7425149700598799E-2</v>
      </c>
      <c r="E29" s="31">
        <f>IF('Nezam. absolventů VŠ dle oborů'!E$48&gt;0,'Nezam. absolventů VŠ dle oborů'!E29/'Nezam. absolventů VŠ dle oborů'!E$48,"")</f>
        <v>5.4320987654320987E-2</v>
      </c>
      <c r="F29" s="31">
        <f>IF('Nezam. absolventů VŠ dle oborů'!F$48&gt;0,'Nezam. absolventů VŠ dle oborů'!F29/'Nezam. absolventů VŠ dle oborů'!F$48,"")</f>
        <v>4.6094750320102434E-2</v>
      </c>
      <c r="G29" s="31">
        <f>IF('Nezam. absolventů VŠ dle oborů'!G$48&gt;0,'Nezam. absolventů VŠ dle oborů'!G29/'Nezam. absolventů VŠ dle oborů'!G$48,"")</f>
        <v>4.710144927536232E-2</v>
      </c>
      <c r="H29" s="31">
        <f>IF('Nezam. absolventů VŠ dle oborů'!H$48&gt;0,'Nezam. absolventů VŠ dle oborů'!H29/'Nezam. absolventů VŠ dle oborů'!H$48,"")</f>
        <v>6.9364161849710976E-2</v>
      </c>
      <c r="I29" s="31">
        <f>IF('Nezam. absolventů VŠ dle oborů'!I$48&gt;0,'Nezam. absolventů VŠ dle oborů'!I29/'Nezam. absolventů VŠ dle oborů'!I$48,"")</f>
        <v>6.7873303167420809E-2</v>
      </c>
      <c r="J29" s="31">
        <f>IF('Nezam. absolventů VŠ dle oborů'!J$48&gt;0,'Nezam. absolventů VŠ dle oborů'!J29/'Nezam. absolventů VŠ dle oborů'!J$48,"")</f>
        <v>6.3876651982378851E-2</v>
      </c>
      <c r="K29" s="31">
        <f>IF('Nezam. absolventů VŠ dle oborů'!K$48&gt;0,'Nezam. absolventů VŠ dle oborů'!K29/'Nezam. absolventů VŠ dle oborů'!K$48,"")</f>
        <v>6.5123010130246017E-2</v>
      </c>
      <c r="L29" s="31">
        <f>IF('Nezam. absolventů VŠ dle oborů'!L$48&gt;0,'Nezam. absolventů VŠ dle oborů'!L29/'Nezam. absolventů VŠ dle oborů'!L$48,"")</f>
        <v>0.05</v>
      </c>
      <c r="M29" s="31">
        <f>IF('Nezam. absolventů VŠ dle oborů'!M$48&gt;0,'Nezam. absolventů VŠ dle oborů'!M29/'Nezam. absolventů VŠ dle oborů'!M$48,"")</f>
        <v>7.6923076923076927E-2</v>
      </c>
      <c r="N29" s="31">
        <f>IF('Nezam. absolventů VŠ dle oborů'!N$48&gt;0,'Nezam. absolventů VŠ dle oborů'!N29/'Nezam. absolventů VŠ dle oborů'!N$48,"")</f>
        <v>6.1919504643962849E-2</v>
      </c>
      <c r="O29" s="31">
        <f>IF('Nezam. absolventů VŠ dle oborů'!O$48&gt;0,'Nezam. absolventů VŠ dle oborů'!O29/'Nezam. absolventů VŠ dle oborů'!O$48,"")</f>
        <v>6.9637883008356549E-2</v>
      </c>
      <c r="P29" s="31">
        <f>IF('Nezam. absolventů VŠ dle oborů'!P$48&gt;0,'Nezam. absolventů VŠ dle oborů'!P29/'Nezam. absolventů VŠ dle oborů'!P$48,"")</f>
        <v>4.4510385756676561E-2</v>
      </c>
      <c r="Q29" s="31">
        <f>IF('Nezam. absolventů VŠ dle oborů'!Q$48&gt;0,'Nezam. absolventů VŠ dle oborů'!Q29/'Nezam. absolventů VŠ dle oborů'!Q$48,"")</f>
        <v>5.7838660578386603E-2</v>
      </c>
      <c r="R29" s="31">
        <f>IF('Nezam. absolventů VŠ dle oborů'!R$48&gt;0,'Nezam. absolventů VŠ dle oborů'!R29/'Nezam. absolventů VŠ dle oborů'!R$48,"")</f>
        <v>4.3850267379679148E-2</v>
      </c>
      <c r="S29" s="31">
        <f>IF('Nezam. absolventů VŠ dle oborů'!S$48&gt;0,'Nezam. absolventů VŠ dle oborů'!S29/'Nezam. absolventů VŠ dle oborů'!S$48,"")</f>
        <v>4.3029259896729774E-2</v>
      </c>
      <c r="T29" s="31">
        <f>IF('Nezam. absolventů VŠ dle oborů'!T$48&gt;0,'Nezam. absolventů VŠ dle oborů'!T29/'Nezam. absolventů VŠ dle oborů'!T$48,"")</f>
        <v>4.3388429752066117E-2</v>
      </c>
      <c r="U29" s="31">
        <f>IF('Nezam. absolventů VŠ dle oborů'!U$48&gt;0,'Nezam. absolventů VŠ dle oborů'!U29/'Nezam. absolventů VŠ dle oborů'!U$48,"")</f>
        <v>3.8283062645011599E-2</v>
      </c>
      <c r="V29" s="31">
        <f>IF('Nezam. absolventů VŠ dle oborů'!V$48&gt;0,'Nezam. absolventů VŠ dle oborů'!V29/'Nezam. absolventů VŠ dle oborů'!V$48,"")</f>
        <v>3.857566765578635E-2</v>
      </c>
      <c r="W29" s="31">
        <f>IF('Nezam. absolventů VŠ dle oborů'!W$48&gt;0,'Nezam. absolventů VŠ dle oborů'!W29/'Nezam. absolventů VŠ dle oborů'!W$48,"")</f>
        <v>3.5019455252918288E-2</v>
      </c>
      <c r="X29" s="31">
        <f>IF('Nezam. absolventů VŠ dle oborů'!X$48&gt;0,'Nezam. absolventů VŠ dle oborů'!X29/'Nezam. absolventů VŠ dle oborů'!X$48,"")</f>
        <v>1.8967334035827187E-2</v>
      </c>
      <c r="Y29" s="31">
        <f>IF('Nezam. absolventů VŠ dle oborů'!Y$48&gt;0,'Nezam. absolventů VŠ dle oborů'!Y29/'Nezam. absolventů VŠ dle oborů'!Y$48,"")</f>
        <v>3.0303030303030304E-2</v>
      </c>
      <c r="Z29" s="31">
        <f>IF('Nezam. absolventů VŠ dle oborů'!Z$48&gt;0,'Nezam. absolventů VŠ dle oborů'!Z29/'Nezam. absolventů VŠ dle oborů'!Z$48,"")</f>
        <v>2.3381294964028777E-2</v>
      </c>
      <c r="AA29" s="31"/>
      <c r="AB29" s="31"/>
      <c r="AC29" s="31"/>
      <c r="AD29" s="31"/>
      <c r="AE29" s="31"/>
      <c r="AF29" s="31"/>
      <c r="AG29" s="31">
        <f>IF('Nezam. absolventů VŠ dle oborů'!AG$48&gt;0,'Nezam. absolventů VŠ dle oborů'!AG29/'Nezam. absolventů VŠ dle oborů'!AG$48,"")</f>
        <v>2.9787234042553193E-2</v>
      </c>
      <c r="AH29" s="31">
        <f>IF('Nezam. absolventů VŠ dle oborů'!AH$48&gt;0,'Nezam. absolventů VŠ dle oborů'!AH29/'Nezam. absolventů VŠ dle oborů'!AH$48,"")</f>
        <v>2.0261713803292527E-2</v>
      </c>
      <c r="AI29" s="31">
        <f>IF('Nezam. absolventů VŠ dle oborů'!AI$48&gt;0,'Nezam. absolventů VŠ dle oborů'!AI29/'Nezam. absolventů VŠ dle oborů'!AI$48,"")</f>
        <v>2.3127753303964757E-2</v>
      </c>
      <c r="AJ29" s="31">
        <f>IF('Nezam. absolventů VŠ dle oborů'!AJ$48&gt;0,'Nezam. absolventů VŠ dle oborů'!AJ29/'Nezam. absolventů VŠ dle oborů'!AJ$48,"")</f>
        <v>2.8114663726571114E-2</v>
      </c>
      <c r="AK29" s="31">
        <f>IF('Nezam. absolventů VŠ dle oborů'!AK$48&gt;0,'Nezam. absolventů VŠ dle oborů'!AK29/'Nezam. absolventů VŠ dle oborů'!AK$48,"")</f>
        <v>2.8222013170272814E-2</v>
      </c>
      <c r="AL29" s="31">
        <f>IF('Nezam. absolventů VŠ dle oborů'!AL$48&gt;0,'Nezam. absolventů VŠ dle oborů'!AL29/'Nezam. absolventů VŠ dle oborů'!AL$48,"")</f>
        <v>2.75049115913556E-2</v>
      </c>
      <c r="AM29" s="31">
        <f>IF('Nezam. absolventů VŠ dle oborů'!AM$48&gt;0,'Nezam. absolventů VŠ dle oborů'!AM29/'Nezam. absolventů VŠ dle oborů'!AM$48,"")</f>
        <v>3.1563845050215207E-2</v>
      </c>
      <c r="AN29" s="31">
        <f>IF('Nezam. absolventů VŠ dle oborů'!AN$48&gt;0,'Nezam. absolventů VŠ dle oborů'!AN29/'Nezam. absolventů VŠ dle oborů'!AN$48,"")</f>
        <v>2.8083028083028084E-2</v>
      </c>
      <c r="AO29" s="31">
        <f>IF('Nezam. absolventů VŠ dle oborů'!AO$48&gt;0,'Nezam. absolventů VŠ dle oborů'!AO29/'Nezam. absolventů VŠ dle oborů'!AO$48,"")</f>
        <v>3.6458333333333336E-2</v>
      </c>
    </row>
    <row r="30" spans="1:41" x14ac:dyDescent="0.35">
      <c r="A30" t="s">
        <v>84</v>
      </c>
      <c r="B30" s="61" t="s">
        <v>61</v>
      </c>
      <c r="C30" s="31">
        <f>IF('Nezam. absolventů VŠ dle oborů'!C$48&gt;0,'Nezam. absolventů VŠ dle oborů'!C30/'Nezam. absolventů VŠ dle oborů'!C$48,"")</f>
        <v>0.28039702233250619</v>
      </c>
      <c r="D30" s="31">
        <f>IF('Nezam. absolventů VŠ dle oborů'!D$48&gt;0,'Nezam. absolventů VŠ dle oborů'!D30/'Nezam. absolventů VŠ dle oborů'!D$48,"")</f>
        <v>0.22604790419161677</v>
      </c>
      <c r="E30" s="31">
        <f>IF('Nezam. absolventů VŠ dle oborů'!E$48&gt;0,'Nezam. absolventů VŠ dle oborů'!E30/'Nezam. absolventů VŠ dle oborů'!E$48,"")</f>
        <v>0.23456790123456789</v>
      </c>
      <c r="F30" s="31">
        <f>IF('Nezam. absolventů VŠ dle oborů'!F$48&gt;0,'Nezam. absolventů VŠ dle oborů'!F30/'Nezam. absolventů VŠ dle oborů'!F$48,"")</f>
        <v>0.19718309859154928</v>
      </c>
      <c r="G30" s="31">
        <f>IF('Nezam. absolventů VŠ dle oborů'!G$48&gt;0,'Nezam. absolventů VŠ dle oborů'!G30/'Nezam. absolventů VŠ dle oborů'!G$48,"")</f>
        <v>0.22282608695652173</v>
      </c>
      <c r="H30" s="31">
        <f>IF('Nezam. absolventů VŠ dle oborů'!H$48&gt;0,'Nezam. absolventů VŠ dle oborů'!H30/'Nezam. absolventů VŠ dle oborů'!H$48,"")</f>
        <v>0.2115606936416185</v>
      </c>
      <c r="I30" s="31">
        <f>IF('Nezam. absolventů VŠ dle oborů'!I$48&gt;0,'Nezam. absolventů VŠ dle oborů'!I30/'Nezam. absolventů VŠ dle oborů'!I$48,"")</f>
        <v>0.22021116138763197</v>
      </c>
      <c r="J30" s="31">
        <f>IF('Nezam. absolventů VŠ dle oborů'!J$48&gt;0,'Nezam. absolventů VŠ dle oborů'!J30/'Nezam. absolventů VŠ dle oborů'!J$48,"")</f>
        <v>0.24449339207048459</v>
      </c>
      <c r="K30" s="31">
        <f>IF('Nezam. absolventů VŠ dle oborů'!K$48&gt;0,'Nezam. absolventů VŠ dle oborů'!K30/'Nezam. absolventů VŠ dle oborů'!K$48,"")</f>
        <v>0.29667149059334297</v>
      </c>
      <c r="L30" s="31">
        <f>IF('Nezam. absolventů VŠ dle oborů'!L$48&gt;0,'Nezam. absolventů VŠ dle oborů'!L30/'Nezam. absolventů VŠ dle oborů'!L$48,"")</f>
        <v>0.27872340425531916</v>
      </c>
      <c r="M30" s="31">
        <f>IF('Nezam. absolventů VŠ dle oborů'!M$48&gt;0,'Nezam. absolventů VŠ dle oborů'!M30/'Nezam. absolventů VŠ dle oborů'!M$48,"")</f>
        <v>0.32775919732441472</v>
      </c>
      <c r="N30" s="31">
        <f>IF('Nezam. absolventů VŠ dle oborů'!N$48&gt;0,'Nezam. absolventů VŠ dle oborů'!N30/'Nezam. absolventů VŠ dle oborů'!N$48,"")</f>
        <v>0.27966976264189886</v>
      </c>
      <c r="O30" s="31">
        <f>IF('Nezam. absolventů VŠ dle oborů'!O$48&gt;0,'Nezam. absolventů VŠ dle oborů'!O30/'Nezam. absolventů VŠ dle oborů'!O$48,"")</f>
        <v>0.34401114206128136</v>
      </c>
      <c r="P30" s="31">
        <f>IF('Nezam. absolventů VŠ dle oborů'!P$48&gt;0,'Nezam. absolventů VŠ dle oborů'!P30/'Nezam. absolventů VŠ dle oborů'!P$48,"")</f>
        <v>0.28882294757665677</v>
      </c>
      <c r="Q30" s="31">
        <f>IF('Nezam. absolventů VŠ dle oborů'!Q$48&gt;0,'Nezam. absolventů VŠ dle oborů'!Q30/'Nezam. absolventů VŠ dle oborů'!Q$48,"")</f>
        <v>0.31354642313546421</v>
      </c>
      <c r="R30" s="31">
        <f>IF('Nezam. absolventů VŠ dle oborů'!R$48&gt;0,'Nezam. absolventů VŠ dle oborů'!R30/'Nezam. absolventů VŠ dle oborů'!R$48,"")</f>
        <v>0.26310160427807489</v>
      </c>
      <c r="S30" s="31">
        <f>IF('Nezam. absolventů VŠ dle oborů'!S$48&gt;0,'Nezam. absolventů VŠ dle oborů'!S30/'Nezam. absolventů VŠ dle oborů'!S$48,"")</f>
        <v>0.27710843373493976</v>
      </c>
      <c r="T30" s="31">
        <f>IF('Nezam. absolventů VŠ dle oborů'!T$48&gt;0,'Nezam. absolventů VŠ dle oborů'!T30/'Nezam. absolventů VŠ dle oborů'!T$48,"")</f>
        <v>0.2975206611570248</v>
      </c>
      <c r="U30" s="31">
        <f>IF('Nezam. absolventů VŠ dle oborů'!U$48&gt;0,'Nezam. absolventů VŠ dle oborů'!U30/'Nezam. absolventů VŠ dle oborů'!U$48,"")</f>
        <v>0.37935034802784223</v>
      </c>
      <c r="V30" s="31">
        <f>IF('Nezam. absolventů VŠ dle oborů'!V$48&gt;0,'Nezam. absolventů VŠ dle oborů'!V30/'Nezam. absolventů VŠ dle oborů'!V$48,"")</f>
        <v>0.34272997032640951</v>
      </c>
      <c r="W30" s="31">
        <f>IF('Nezam. absolventů VŠ dle oborů'!W$48&gt;0,'Nezam. absolventů VŠ dle oborů'!W30/'Nezam. absolventů VŠ dle oborů'!W$48,"")</f>
        <v>0.35097276264591437</v>
      </c>
      <c r="X30" s="31">
        <f>IF('Nezam. absolventů VŠ dle oborů'!X$48&gt;0,'Nezam. absolventů VŠ dle oborů'!X30/'Nezam. absolventů VŠ dle oborů'!X$48,"")</f>
        <v>0.40832455216016861</v>
      </c>
      <c r="Y30" s="31">
        <f>IF('Nezam. absolventů VŠ dle oborů'!Y$48&gt;0,'Nezam. absolventů VŠ dle oborů'!Y30/'Nezam. absolventů VŠ dle oborů'!Y$48,"")</f>
        <v>0.42486085343228203</v>
      </c>
      <c r="Z30" s="31">
        <f>IF('Nezam. absolventů VŠ dle oborů'!Z$48&gt;0,'Nezam. absolventů VŠ dle oborů'!Z30/'Nezam. absolventů VŠ dle oborů'!Z$48,"")</f>
        <v>0.37185251798561153</v>
      </c>
      <c r="AA30" s="31"/>
      <c r="AB30" s="31"/>
      <c r="AC30" s="31"/>
      <c r="AD30" s="31"/>
      <c r="AE30" s="31"/>
      <c r="AF30" s="31"/>
      <c r="AG30" s="31">
        <f>IF('Nezam. absolventů VŠ dle oborů'!AG$48&gt;0,'Nezam. absolventů VŠ dle oborů'!AG30/'Nezam. absolventů VŠ dle oborů'!AG$48,"")</f>
        <v>0.31347517730496455</v>
      </c>
      <c r="AH30" s="31">
        <f>IF('Nezam. absolventů VŠ dle oborů'!AH$48&gt;0,'Nezam. absolventů VŠ dle oborů'!AH30/'Nezam. absolventů VŠ dle oborů'!AH$48,"")</f>
        <v>0.32249894470240609</v>
      </c>
      <c r="AI30" s="31">
        <f>IF('Nezam. absolventů VŠ dle oborů'!AI$48&gt;0,'Nezam. absolventů VŠ dle oborů'!AI30/'Nezam. absolventů VŠ dle oborů'!AI$48,"")</f>
        <v>0.33590308370044053</v>
      </c>
      <c r="AJ30" s="31">
        <f>IF('Nezam. absolventů VŠ dle oborů'!AJ$48&gt;0,'Nezam. absolventů VŠ dle oborů'!AJ30/'Nezam. absolventů VŠ dle oborů'!AJ$48,"")</f>
        <v>0.28390297684674753</v>
      </c>
      <c r="AK30" s="31">
        <f>IF('Nezam. absolventů VŠ dle oborů'!AK$48&gt;0,'Nezam. absolventů VŠ dle oborů'!AK30/'Nezam. absolventů VŠ dle oborů'!AK$48,"")</f>
        <v>0.27281279397930386</v>
      </c>
      <c r="AL30" s="31">
        <f>IF('Nezam. absolventů VŠ dle oborů'!AL$48&gt;0,'Nezam. absolventů VŠ dle oborů'!AL30/'Nezam. absolventů VŠ dle oborů'!AL$48,"")</f>
        <v>0.24950884086444008</v>
      </c>
      <c r="AM30" s="31">
        <f>IF('Nezam. absolventů VŠ dle oborů'!AM$48&gt;0,'Nezam. absolventů VŠ dle oborů'!AM30/'Nezam. absolventů VŠ dle oborů'!AM$48,"")</f>
        <v>0.25394548063127692</v>
      </c>
      <c r="AN30" s="31">
        <f>IF('Nezam. absolventů VŠ dle oborů'!AN$48&gt;0,'Nezam. absolventů VŠ dle oborů'!AN30/'Nezam. absolventů VŠ dle oborů'!AN$48,"")</f>
        <v>0.22222222222222221</v>
      </c>
      <c r="AO30" s="31">
        <f>IF('Nezam. absolventů VŠ dle oborů'!AO$48&gt;0,'Nezam. absolventů VŠ dle oborů'!AO30/'Nezam. absolventů VŠ dle oborů'!AO$48,"")</f>
        <v>0.23090277777777779</v>
      </c>
    </row>
    <row r="31" spans="1:41" x14ac:dyDescent="0.35">
      <c r="A31" t="s">
        <v>84</v>
      </c>
      <c r="B31" s="61" t="s">
        <v>82</v>
      </c>
      <c r="C31" s="31">
        <f>IF('Nezam. absolventů VŠ dle oborů'!C$48&gt;0,'Nezam. absolventů VŠ dle oborů'!C31/'Nezam. absolventů VŠ dle oborů'!C$48,"")</f>
        <v>0</v>
      </c>
      <c r="D31" s="31">
        <f>IF('Nezam. absolventů VŠ dle oborů'!D$48&gt;0,'Nezam. absolventů VŠ dle oborů'!D31/'Nezam. absolventů VŠ dle oborů'!D$48,"")</f>
        <v>0</v>
      </c>
      <c r="E31" s="31">
        <f>IF('Nezam. absolventů VŠ dle oborů'!E$48&gt;0,'Nezam. absolventů VŠ dle oborů'!E31/'Nezam. absolventů VŠ dle oborů'!E$48,"")</f>
        <v>0</v>
      </c>
      <c r="F31" s="31">
        <f>IF('Nezam. absolventů VŠ dle oborů'!F$48&gt;0,'Nezam. absolventů VŠ dle oborů'!F31/'Nezam. absolventů VŠ dle oborů'!F$48,"")</f>
        <v>0</v>
      </c>
      <c r="G31" s="31">
        <f>IF('Nezam. absolventů VŠ dle oborů'!G$48&gt;0,'Nezam. absolventů VŠ dle oborů'!G31/'Nezam. absolventů VŠ dle oborů'!G$48,"")</f>
        <v>0</v>
      </c>
      <c r="H31" s="31">
        <f>IF('Nezam. absolventů VŠ dle oborů'!H$48&gt;0,'Nezam. absolventů VŠ dle oborů'!H31/'Nezam. absolventů VŠ dle oborů'!H$48,"")</f>
        <v>0</v>
      </c>
      <c r="I31" s="31">
        <f>IF('Nezam. absolventů VŠ dle oborů'!I$48&gt;0,'Nezam. absolventů VŠ dle oborů'!I31/'Nezam. absolventů VŠ dle oborů'!I$48,"")</f>
        <v>0</v>
      </c>
      <c r="J31" s="31">
        <f>IF('Nezam. absolventů VŠ dle oborů'!J$48&gt;0,'Nezam. absolventů VŠ dle oborů'!J31/'Nezam. absolventů VŠ dle oborů'!J$48,"")</f>
        <v>0</v>
      </c>
      <c r="K31" s="31">
        <f>IF('Nezam. absolventů VŠ dle oborů'!K$48&gt;0,'Nezam. absolventů VŠ dle oborů'!K31/'Nezam. absolventů VŠ dle oborů'!K$48,"")</f>
        <v>0</v>
      </c>
      <c r="L31" s="31">
        <f>IF('Nezam. absolventů VŠ dle oborů'!L$48&gt;0,'Nezam. absolventů VŠ dle oborů'!L31/'Nezam. absolventů VŠ dle oborů'!L$48,"")</f>
        <v>0</v>
      </c>
      <c r="M31" s="31">
        <f>IF('Nezam. absolventů VŠ dle oborů'!M$48&gt;0,'Nezam. absolventů VŠ dle oborů'!M31/'Nezam. absolventů VŠ dle oborů'!M$48,"")</f>
        <v>0</v>
      </c>
      <c r="N31" s="31">
        <f>IF('Nezam. absolventů VŠ dle oborů'!N$48&gt;0,'Nezam. absolventů VŠ dle oborů'!N31/'Nezam. absolventů VŠ dle oborů'!N$48,"")</f>
        <v>0</v>
      </c>
      <c r="O31" s="31">
        <f>IF('Nezam. absolventů VŠ dle oborů'!O$48&gt;0,'Nezam. absolventů VŠ dle oborů'!O31/'Nezam. absolventů VŠ dle oborů'!O$48,"")</f>
        <v>0</v>
      </c>
      <c r="P31" s="31">
        <f>IF('Nezam. absolventů VŠ dle oborů'!P$48&gt;0,'Nezam. absolventů VŠ dle oborů'!P31/'Nezam. absolventů VŠ dle oborů'!P$48,"")</f>
        <v>0</v>
      </c>
      <c r="Q31" s="31">
        <f>IF('Nezam. absolventů VŠ dle oborů'!Q$48&gt;0,'Nezam. absolventů VŠ dle oborů'!Q31/'Nezam. absolventů VŠ dle oborů'!Q$48,"")</f>
        <v>0</v>
      </c>
      <c r="R31" s="31">
        <f>IF('Nezam. absolventů VŠ dle oborů'!R$48&gt;0,'Nezam. absolventů VŠ dle oborů'!R31/'Nezam. absolventů VŠ dle oborů'!R$48,"")</f>
        <v>0</v>
      </c>
      <c r="S31" s="31">
        <f>IF('Nezam. absolventů VŠ dle oborů'!S$48&gt;0,'Nezam. absolventů VŠ dle oborů'!S31/'Nezam. absolventů VŠ dle oborů'!S$48,"")</f>
        <v>0</v>
      </c>
      <c r="T31" s="31">
        <f>IF('Nezam. absolventů VŠ dle oborů'!T$48&gt;0,'Nezam. absolventů VŠ dle oborů'!T31/'Nezam. absolventů VŠ dle oborů'!T$48,"")</f>
        <v>0</v>
      </c>
      <c r="U31" s="31">
        <f>IF('Nezam. absolventů VŠ dle oborů'!U$48&gt;0,'Nezam. absolventů VŠ dle oborů'!U31/'Nezam. absolventů VŠ dle oborů'!U$48,"")</f>
        <v>1.1600928074245939E-3</v>
      </c>
      <c r="V31" s="31">
        <f>IF('Nezam. absolventů VŠ dle oborů'!V$48&gt;0,'Nezam. absolventů VŠ dle oborů'!V31/'Nezam. absolventů VŠ dle oborů'!V$48,"")</f>
        <v>5.1928783382789315E-3</v>
      </c>
      <c r="W31" s="31">
        <f>IF('Nezam. absolventů VŠ dle oborů'!W$48&gt;0,'Nezam. absolventů VŠ dle oborů'!W31/'Nezam. absolventů VŠ dle oborů'!W$48,"")</f>
        <v>3.8910505836575876E-3</v>
      </c>
      <c r="X31" s="31">
        <f>IF('Nezam. absolventů VŠ dle oborů'!X$48&gt;0,'Nezam. absolventů VŠ dle oborů'!X31/'Nezam. absolventů VŠ dle oborů'!X$48,"")</f>
        <v>5.795574288724974E-3</v>
      </c>
      <c r="Y31" s="31">
        <f>IF('Nezam. absolventů VŠ dle oborů'!Y$48&gt;0,'Nezam. absolventů VŠ dle oborů'!Y31/'Nezam. absolventů VŠ dle oborů'!Y$48,"")</f>
        <v>3.0921459492888066E-3</v>
      </c>
      <c r="Z31" s="31">
        <f>IF('Nezam. absolventů VŠ dle oborů'!Z$48&gt;0,'Nezam. absolventů VŠ dle oborů'!Z31/'Nezam. absolventů VŠ dle oborů'!Z$48,"")</f>
        <v>1.8435251798561151E-2</v>
      </c>
      <c r="AA31" s="31"/>
      <c r="AB31" s="31"/>
      <c r="AC31" s="31"/>
      <c r="AD31" s="31"/>
      <c r="AE31" s="31"/>
      <c r="AF31" s="31"/>
      <c r="AG31" s="31">
        <f>IF('Nezam. absolventů VŠ dle oborů'!AG$48&gt;0,'Nezam. absolventů VŠ dle oborů'!AG31/'Nezam. absolventů VŠ dle oborů'!AG$48,"")</f>
        <v>2.0330969267139481E-2</v>
      </c>
      <c r="AH31" s="31">
        <f>IF('Nezam. absolventů VŠ dle oborů'!AH$48&gt;0,'Nezam. absolventů VŠ dle oborů'!AH31/'Nezam. absolventů VŠ dle oborů'!AH$48,"")</f>
        <v>2.5749261291684256E-2</v>
      </c>
      <c r="AI31" s="31">
        <f>IF('Nezam. absolventů VŠ dle oborů'!AI$48&gt;0,'Nezam. absolventů VŠ dle oborů'!AI31/'Nezam. absolventů VŠ dle oborů'!AI$48,"")</f>
        <v>2.4229074889867842E-2</v>
      </c>
      <c r="AJ31" s="31">
        <f>IF('Nezam. absolventů VŠ dle oborů'!AJ$48&gt;0,'Nezam. absolventů VŠ dle oborů'!AJ31/'Nezam. absolventů VŠ dle oborů'!AJ$48,"")</f>
        <v>2.0396912899669238E-2</v>
      </c>
      <c r="AK31" s="31">
        <f>IF('Nezam. absolventů VŠ dle oborů'!AK$48&gt;0,'Nezam. absolventů VŠ dle oborů'!AK31/'Nezam. absolventů VŠ dle oborů'!AK$48,"")</f>
        <v>1.9755409219190969E-2</v>
      </c>
      <c r="AL31" s="31">
        <f>IF('Nezam. absolventů VŠ dle oborů'!AL$48&gt;0,'Nezam. absolventů VŠ dle oborů'!AL31/'Nezam. absolventů VŠ dle oborů'!AL$48,"")</f>
        <v>2.8487229862475441E-2</v>
      </c>
      <c r="AM31" s="31">
        <f>IF('Nezam. absolventů VŠ dle oborů'!AM$48&gt;0,'Nezam. absolventů VŠ dle oborů'!AM31/'Nezam. absolventů VŠ dle oborů'!AM$48,"")</f>
        <v>3.0129124820659971E-2</v>
      </c>
      <c r="AN31" s="31">
        <f>IF('Nezam. absolventů VŠ dle oborů'!AN$48&gt;0,'Nezam. absolventů VŠ dle oborů'!AN31/'Nezam. absolventů VŠ dle oborů'!AN$48,"")</f>
        <v>4.2735042735042736E-2</v>
      </c>
      <c r="AO31" s="31">
        <f>IF('Nezam. absolventů VŠ dle oborů'!AO$48&gt;0,'Nezam. absolventů VŠ dle oborů'!AO31/'Nezam. absolventů VŠ dle oborů'!AO$48,"")</f>
        <v>1.7361111111111112E-2</v>
      </c>
    </row>
    <row r="32" spans="1:41" x14ac:dyDescent="0.35">
      <c r="A32" t="s">
        <v>84</v>
      </c>
      <c r="B32" s="61" t="s">
        <v>62</v>
      </c>
      <c r="C32" s="31">
        <f>IF('Nezam. absolventů VŠ dle oborů'!C$48&gt;0,'Nezam. absolventů VŠ dle oborů'!C32/'Nezam. absolventů VŠ dle oborů'!C$48,"")</f>
        <v>9.9255583126550868E-3</v>
      </c>
      <c r="D32" s="31">
        <f>IF('Nezam. absolventů VŠ dle oborů'!D$48&gt;0,'Nezam. absolventů VŠ dle oborů'!D32/'Nezam. absolventů VŠ dle oborů'!D$48,"")</f>
        <v>1.1976047904191617E-2</v>
      </c>
      <c r="E32" s="31">
        <f>IF('Nezam. absolventů VŠ dle oborů'!E$48&gt;0,'Nezam. absolventů VŠ dle oborů'!E32/'Nezam. absolventů VŠ dle oborů'!E$48,"")</f>
        <v>2.9629629629629631E-2</v>
      </c>
      <c r="F32" s="31">
        <f>IF('Nezam. absolventů VŠ dle oborů'!F$48&gt;0,'Nezam. absolventů VŠ dle oborů'!F32/'Nezam. absolventů VŠ dle oborů'!F$48,"")</f>
        <v>6.2740076824583865E-2</v>
      </c>
      <c r="G32" s="31">
        <f>IF('Nezam. absolventů VŠ dle oborů'!G$48&gt;0,'Nezam. absolventů VŠ dle oborů'!G32/'Nezam. absolventů VŠ dle oborů'!G$48,"")</f>
        <v>4.1666666666666664E-2</v>
      </c>
      <c r="H32" s="31">
        <f>IF('Nezam. absolventů VŠ dle oborů'!H$48&gt;0,'Nezam. absolventů VŠ dle oborů'!H32/'Nezam. absolventů VŠ dle oborů'!H$48,"")</f>
        <v>6.2427745664739881E-2</v>
      </c>
      <c r="I32" s="31">
        <f>IF('Nezam. absolventů VŠ dle oborů'!I$48&gt;0,'Nezam. absolventů VŠ dle oborů'!I32/'Nezam. absolventů VŠ dle oborů'!I$48,"")</f>
        <v>4.2232277526395176E-2</v>
      </c>
      <c r="J32" s="31">
        <f>IF('Nezam. absolventů VŠ dle oborů'!J$48&gt;0,'Nezam. absolventů VŠ dle oborů'!J32/'Nezam. absolventů VŠ dle oborů'!J$48,"")</f>
        <v>7.268722466960352E-2</v>
      </c>
      <c r="K32" s="31">
        <f>IF('Nezam. absolventů VŠ dle oborů'!K$48&gt;0,'Nezam. absolventů VŠ dle oborů'!K32/'Nezam. absolventů VŠ dle oborů'!K$48,"")</f>
        <v>5.0651230101302458E-2</v>
      </c>
      <c r="L32" s="31">
        <f>IF('Nezam. absolventů VŠ dle oborů'!L$48&gt;0,'Nezam. absolventů VŠ dle oborů'!L32/'Nezam. absolventů VŠ dle oborů'!L$48,"")</f>
        <v>2.9787234042553193E-2</v>
      </c>
      <c r="M32" s="31">
        <f>IF('Nezam. absolventů VŠ dle oborů'!M$48&gt;0,'Nezam. absolventů VŠ dle oborů'!M32/'Nezam. absolventů VŠ dle oborů'!M$48,"")</f>
        <v>4.1806020066889632E-2</v>
      </c>
      <c r="N32" s="31">
        <f>IF('Nezam. absolventů VŠ dle oborů'!N$48&gt;0,'Nezam. absolventů VŠ dle oborů'!N32/'Nezam. absolventů VŠ dle oborů'!N$48,"")</f>
        <v>6.0887512899896801E-2</v>
      </c>
      <c r="O32" s="31">
        <f>IF('Nezam. absolventů VŠ dle oborů'!O$48&gt;0,'Nezam. absolventů VŠ dle oborů'!O32/'Nezam. absolventů VŠ dle oborů'!O$48,"")</f>
        <v>5.8495821727019497E-2</v>
      </c>
      <c r="P32" s="31">
        <f>IF('Nezam. absolventů VŠ dle oborů'!P$48&gt;0,'Nezam. absolventů VŠ dle oborů'!P32/'Nezam. absolventů VŠ dle oborů'!P$48,"")</f>
        <v>6.6271018793273989E-2</v>
      </c>
      <c r="Q32" s="31">
        <f>IF('Nezam. absolventů VŠ dle oborů'!Q$48&gt;0,'Nezam. absolventů VŠ dle oborů'!Q32/'Nezam. absolventů VŠ dle oborů'!Q$48,"")</f>
        <v>6.5449010654490103E-2</v>
      </c>
      <c r="R32" s="31">
        <f>IF('Nezam. absolventů VŠ dle oborů'!R$48&gt;0,'Nezam. absolventů VŠ dle oborů'!R32/'Nezam. absolventů VŠ dle oborů'!R$48,"")</f>
        <v>5.9893048128342244E-2</v>
      </c>
      <c r="S32" s="31">
        <f>IF('Nezam. absolventů VŠ dle oborů'!S$48&gt;0,'Nezam. absolventů VŠ dle oborů'!S32/'Nezam. absolventů VŠ dle oborů'!S$48,"")</f>
        <v>8.0895008605851984E-2</v>
      </c>
      <c r="T32" s="31">
        <f>IF('Nezam. absolventů VŠ dle oborů'!T$48&gt;0,'Nezam. absolventů VŠ dle oborů'!T32/'Nezam. absolventů VŠ dle oborů'!T$48,"")</f>
        <v>9.1942148760330578E-2</v>
      </c>
      <c r="U32" s="31">
        <f>IF('Nezam. absolventů VŠ dle oborů'!U$48&gt;0,'Nezam. absolventů VŠ dle oborů'!U32/'Nezam. absolventů VŠ dle oborů'!U$48,"")</f>
        <v>6.1484918793503478E-2</v>
      </c>
      <c r="V32" s="31">
        <f>IF('Nezam. absolventů VŠ dle oborů'!V$48&gt;0,'Nezam. absolventů VŠ dle oborů'!V32/'Nezam. absolventů VŠ dle oborů'!V$48,"")</f>
        <v>8.9020771513353122E-2</v>
      </c>
      <c r="W32" s="31">
        <f>IF('Nezam. absolventů VŠ dle oborů'!W$48&gt;0,'Nezam. absolventů VŠ dle oborů'!W32/'Nezam. absolventů VŠ dle oborů'!W$48,"")</f>
        <v>7.315175097276265E-2</v>
      </c>
      <c r="X32" s="31">
        <f>IF('Nezam. absolventů VŠ dle oborů'!X$48&gt;0,'Nezam. absolventů VŠ dle oborů'!X32/'Nezam. absolventů VŠ dle oborů'!X$48,"")</f>
        <v>8.3772391991570078E-2</v>
      </c>
      <c r="Y32" s="31">
        <f>IF('Nezam. absolventů VŠ dle oborů'!Y$48&gt;0,'Nezam. absolventů VŠ dle oborů'!Y32/'Nezam. absolventů VŠ dle oborů'!Y$48,"")</f>
        <v>6.4935064935064929E-2</v>
      </c>
      <c r="Z32" s="31">
        <f>IF('Nezam. absolventů VŠ dle oborů'!Z$48&gt;0,'Nezam. absolventů VŠ dle oborů'!Z32/'Nezam. absolventů VŠ dle oborů'!Z$48,"")</f>
        <v>8.6330935251798566E-2</v>
      </c>
      <c r="AA32" s="31"/>
      <c r="AB32" s="31"/>
      <c r="AC32" s="31"/>
      <c r="AD32" s="31"/>
      <c r="AE32" s="31"/>
      <c r="AF32" s="31"/>
      <c r="AG32" s="31">
        <f>IF('Nezam. absolventů VŠ dle oborů'!AG$48&gt;0,'Nezam. absolventů VŠ dle oborů'!AG32/'Nezam. absolventů VŠ dle oborů'!AG$48,"")</f>
        <v>7.2813238770685573E-2</v>
      </c>
      <c r="AH32" s="31">
        <f>IF('Nezam. absolventů VŠ dle oborů'!AH$48&gt;0,'Nezam. absolventů VŠ dle oborů'!AH32/'Nezam. absolventů VŠ dle oborů'!AH$48,"")</f>
        <v>6.8805403123680872E-2</v>
      </c>
      <c r="AI32" s="31">
        <f>IF('Nezam. absolventů VŠ dle oborů'!AI$48&gt;0,'Nezam. absolventů VŠ dle oborů'!AI32/'Nezam. absolventů VŠ dle oborů'!AI$48,"")</f>
        <v>6.3325991189427319E-2</v>
      </c>
      <c r="AJ32" s="31">
        <f>IF('Nezam. absolventů VŠ dle oborů'!AJ$48&gt;0,'Nezam. absolventů VŠ dle oborů'!AJ32/'Nezam. absolventů VŠ dle oborů'!AJ$48,"")</f>
        <v>7.0011025358324139E-2</v>
      </c>
      <c r="AK32" s="31">
        <f>IF('Nezam. absolventů VŠ dle oborů'!AK$48&gt;0,'Nezam. absolventů VŠ dle oborů'!AK32/'Nezam. absolventů VŠ dle oborů'!AK$48,"")</f>
        <v>6.2088428974600186E-2</v>
      </c>
      <c r="AL32" s="31">
        <f>IF('Nezam. absolventů VŠ dle oborů'!AL$48&gt;0,'Nezam. absolventů VŠ dle oborů'!AL32/'Nezam. absolventů VŠ dle oborů'!AL$48,"")</f>
        <v>7.4656188605108059E-2</v>
      </c>
      <c r="AM32" s="31">
        <f>IF('Nezam. absolventů VŠ dle oborů'!AM$48&gt;0,'Nezam. absolventů VŠ dle oborů'!AM32/'Nezam. absolventů VŠ dle oborů'!AM$48,"")</f>
        <v>7.0301291248206596E-2</v>
      </c>
      <c r="AN32" s="31">
        <f>IF('Nezam. absolventů VŠ dle oborů'!AN$48&gt;0,'Nezam. absolventů VŠ dle oborů'!AN32/'Nezam. absolventů VŠ dle oborů'!AN$48,"")</f>
        <v>8.1807081807081808E-2</v>
      </c>
      <c r="AO32" s="31">
        <f>IF('Nezam. absolventů VŠ dle oborů'!AO$48&gt;0,'Nezam. absolventů VŠ dle oborů'!AO32/'Nezam. absolventů VŠ dle oborů'!AO$48,"")</f>
        <v>7.8125E-2</v>
      </c>
    </row>
    <row r="33" spans="1:41" x14ac:dyDescent="0.35">
      <c r="A33" t="s">
        <v>84</v>
      </c>
      <c r="B33" s="61" t="s">
        <v>63</v>
      </c>
      <c r="C33" s="31">
        <f>IF('Nezam. absolventů VŠ dle oborů'!C$48&gt;0,'Nezam. absolventů VŠ dle oborů'!C33/'Nezam. absolventů VŠ dle oborů'!C$48,"")</f>
        <v>3.7220843672456573E-2</v>
      </c>
      <c r="D33" s="31">
        <f>IF('Nezam. absolventů VŠ dle oborů'!D$48&gt;0,'Nezam. absolventů VŠ dle oborů'!D33/'Nezam. absolventů VŠ dle oborů'!D$48,"")</f>
        <v>5.5389221556886227E-2</v>
      </c>
      <c r="E33" s="31">
        <f>IF('Nezam. absolventů VŠ dle oborů'!E$48&gt;0,'Nezam. absolventů VŠ dle oborů'!E33/'Nezam. absolventů VŠ dle oborů'!E$48,"")</f>
        <v>2.4691358024691357E-2</v>
      </c>
      <c r="F33" s="31">
        <f>IF('Nezam. absolventů VŠ dle oborů'!F$48&gt;0,'Nezam. absolventů VŠ dle oborů'!F33/'Nezam. absolventů VŠ dle oborů'!F$48,"")</f>
        <v>4.353393085787452E-2</v>
      </c>
      <c r="G33" s="31">
        <f>IF('Nezam. absolventů VŠ dle oborů'!G$48&gt;0,'Nezam. absolventů VŠ dle oborů'!G33/'Nezam. absolventů VŠ dle oborů'!G$48,"")</f>
        <v>2.355072463768116E-2</v>
      </c>
      <c r="H33" s="31">
        <f>IF('Nezam. absolventů VŠ dle oborů'!H$48&gt;0,'Nezam. absolventů VŠ dle oborů'!H33/'Nezam. absolventů VŠ dle oborů'!H$48,"")</f>
        <v>3.236994219653179E-2</v>
      </c>
      <c r="I33" s="31">
        <f>IF('Nezam. absolventů VŠ dle oborů'!I$48&gt;0,'Nezam. absolventů VŠ dle oborů'!I33/'Nezam. absolventů VŠ dle oborů'!I$48,"")</f>
        <v>1.3574660633484163E-2</v>
      </c>
      <c r="J33" s="31">
        <f>IF('Nezam. absolventů VŠ dle oborů'!J$48&gt;0,'Nezam. absolventů VŠ dle oborů'!J33/'Nezam. absolventů VŠ dle oborů'!J$48,"")</f>
        <v>3.9647577092511016E-2</v>
      </c>
      <c r="K33" s="31">
        <f>IF('Nezam. absolventů VŠ dle oborů'!K$48&gt;0,'Nezam. absolventů VŠ dle oborů'!K33/'Nezam. absolventů VŠ dle oborů'!K$48,"")</f>
        <v>2.4602026049204053E-2</v>
      </c>
      <c r="L33" s="31">
        <f>IF('Nezam. absolventů VŠ dle oborů'!L$48&gt;0,'Nezam. absolventů VŠ dle oborů'!L33/'Nezam. absolventů VŠ dle oborů'!L$48,"")</f>
        <v>4.3617021276595745E-2</v>
      </c>
      <c r="M33" s="31">
        <f>IF('Nezam. absolventů VŠ dle oborů'!M$48&gt;0,'Nezam. absolventů VŠ dle oborů'!M33/'Nezam. absolventů VŠ dle oborů'!M$48,"")</f>
        <v>2.6755852842809364E-2</v>
      </c>
      <c r="N33" s="31">
        <f>IF('Nezam. absolventů VŠ dle oborů'!N$48&gt;0,'Nezam. absolventů VŠ dle oborů'!N33/'Nezam. absolventů VŠ dle oborů'!N$48,"")</f>
        <v>5.2631578947368418E-2</v>
      </c>
      <c r="O33" s="31">
        <f>IF('Nezam. absolventů VŠ dle oborů'!O$48&gt;0,'Nezam. absolventů VŠ dle oborů'!O33/'Nezam. absolventů VŠ dle oborů'!O$48,"")</f>
        <v>3.0640668523676879E-2</v>
      </c>
      <c r="P33" s="31">
        <f>IF('Nezam. absolventů VŠ dle oborů'!P$48&gt;0,'Nezam. absolventů VŠ dle oborů'!P33/'Nezam. absolventů VŠ dle oborů'!P$48,"")</f>
        <v>4.2532146389713157E-2</v>
      </c>
      <c r="Q33" s="31">
        <f>IF('Nezam. absolventů VŠ dle oborů'!Q$48&gt;0,'Nezam. absolventů VŠ dle oborů'!Q33/'Nezam. absolventů VŠ dle oborů'!Q$48,"")</f>
        <v>2.7397260273972601E-2</v>
      </c>
      <c r="R33" s="31">
        <f>IF('Nezam. absolventů VŠ dle oborů'!R$48&gt;0,'Nezam. absolventů VŠ dle oborů'!R33/'Nezam. absolventů VŠ dle oborů'!R$48,"")</f>
        <v>4.7058823529411764E-2</v>
      </c>
      <c r="S33" s="31">
        <f>IF('Nezam. absolventů VŠ dle oborů'!S$48&gt;0,'Nezam. absolventů VŠ dle oborů'!S33/'Nezam. absolventů VŠ dle oborů'!S$48,"")</f>
        <v>3.098106712564544E-2</v>
      </c>
      <c r="T33" s="31">
        <f>IF('Nezam. absolventů VŠ dle oborů'!T$48&gt;0,'Nezam. absolventů VŠ dle oborů'!T33/'Nezam. absolventů VŠ dle oborů'!T$48,"")</f>
        <v>4.5454545454545456E-2</v>
      </c>
      <c r="U33" s="31">
        <f>IF('Nezam. absolventů VŠ dle oborů'!U$48&gt;0,'Nezam. absolventů VŠ dle oborů'!U33/'Nezam. absolventů VŠ dle oborů'!U$48,"")</f>
        <v>2.7842227378190254E-2</v>
      </c>
      <c r="V33" s="31">
        <f>IF('Nezam. absolventů VŠ dle oborů'!V$48&gt;0,'Nezam. absolventů VŠ dle oborů'!V33/'Nezam. absolventů VŠ dle oborů'!V$48,"")</f>
        <v>3.1157270029673591E-2</v>
      </c>
      <c r="W33" s="31">
        <f>IF('Nezam. absolventů VŠ dle oborů'!W$48&gt;0,'Nezam. absolventů VŠ dle oborů'!W33/'Nezam. absolventů VŠ dle oborů'!W$48,"")</f>
        <v>2.1789883268482489E-2</v>
      </c>
      <c r="X33" s="31">
        <f>IF('Nezam. absolventů VŠ dle oborů'!X$48&gt;0,'Nezam. absolventů VŠ dle oborů'!X33/'Nezam. absolventů VŠ dle oborů'!X$48,"")</f>
        <v>3.5827186512118019E-2</v>
      </c>
      <c r="Y33" s="31">
        <f>IF('Nezam. absolventů VŠ dle oborů'!Y$48&gt;0,'Nezam. absolventů VŠ dle oborů'!Y33/'Nezam. absolventů VŠ dle oborů'!Y$48,"")</f>
        <v>2.4737167594310452E-2</v>
      </c>
      <c r="Z33" s="31">
        <f>IF('Nezam. absolventů VŠ dle oborů'!Z$48&gt;0,'Nezam. absolventů VŠ dle oborů'!Z33/'Nezam. absolventů VŠ dle oborů'!Z$48,"")</f>
        <v>4.0017985611510792E-2</v>
      </c>
      <c r="AA33" s="31"/>
      <c r="AB33" s="31"/>
      <c r="AC33" s="31"/>
      <c r="AD33" s="31"/>
      <c r="AE33" s="31"/>
      <c r="AF33" s="31"/>
      <c r="AG33" s="31">
        <f>IF('Nezam. absolventů VŠ dle oborů'!AG$48&gt;0,'Nezam. absolventů VŠ dle oborů'!AG33/'Nezam. absolventů VŠ dle oborů'!AG$48,"")</f>
        <v>2.2695035460992909E-2</v>
      </c>
      <c r="AH33" s="31">
        <f>IF('Nezam. absolventů VŠ dle oborů'!AH$48&gt;0,'Nezam. absolventů VŠ dle oborů'!AH33/'Nezam. absolventů VŠ dle oborů'!AH$48,"")</f>
        <v>3.6302237230899113E-2</v>
      </c>
      <c r="AI33" s="31">
        <f>IF('Nezam. absolventů VŠ dle oborů'!AI$48&gt;0,'Nezam. absolventů VŠ dle oborů'!AI33/'Nezam. absolventů VŠ dle oborů'!AI$48,"")</f>
        <v>2.9185022026431719E-2</v>
      </c>
      <c r="AJ33" s="31">
        <f>IF('Nezam. absolventů VŠ dle oborů'!AJ$48&gt;0,'Nezam. absolventů VŠ dle oborů'!AJ33/'Nezam. absolventů VŠ dle oborů'!AJ$48,"")</f>
        <v>2.9768467475192944E-2</v>
      </c>
      <c r="AK33" s="31">
        <f>IF('Nezam. absolventů VŠ dle oborů'!AK$48&gt;0,'Nezam. absolventů VŠ dle oborů'!AK33/'Nezam. absolventů VŠ dle oborů'!AK$48,"")</f>
        <v>2.634054562558796E-2</v>
      </c>
      <c r="AL33" s="31">
        <f>IF('Nezam. absolventů VŠ dle oborů'!AL$48&gt;0,'Nezam. absolventů VŠ dle oborů'!AL33/'Nezam. absolventů VŠ dle oborů'!AL$48,"")</f>
        <v>3.732809430255403E-2</v>
      </c>
      <c r="AM33" s="31">
        <f>IF('Nezam. absolventů VŠ dle oborů'!AM$48&gt;0,'Nezam. absolventů VŠ dle oborů'!AM33/'Nezam. absolventů VŠ dle oborů'!AM$48,"")</f>
        <v>3.1563845050215207E-2</v>
      </c>
      <c r="AN33" s="31">
        <f>IF('Nezam. absolventů VŠ dle oborů'!AN$48&gt;0,'Nezam. absolventů VŠ dle oborů'!AN33/'Nezam. absolventů VŠ dle oborů'!AN$48,"")</f>
        <v>5.8608058608058608E-2</v>
      </c>
      <c r="AO33" s="31">
        <f>IF('Nezam. absolventů VŠ dle oborů'!AO$48&gt;0,'Nezam. absolventů VŠ dle oborů'!AO33/'Nezam. absolventů VŠ dle oborů'!AO$48,"")</f>
        <v>5.2083333333333336E-2</v>
      </c>
    </row>
    <row r="34" spans="1:41" x14ac:dyDescent="0.35">
      <c r="A34" t="s">
        <v>84</v>
      </c>
      <c r="B34" s="61" t="s">
        <v>64</v>
      </c>
      <c r="C34" s="31">
        <f>IF('Nezam. absolventů VŠ dle oborů'!C$48&gt;0,'Nezam. absolventů VŠ dle oborů'!C34/'Nezam. absolventů VŠ dle oborů'!C$48,"")</f>
        <v>1.2406947890818859E-2</v>
      </c>
      <c r="D34" s="31">
        <f>IF('Nezam. absolventů VŠ dle oborů'!D$48&gt;0,'Nezam. absolventů VŠ dle oborů'!D34/'Nezam. absolventů VŠ dle oborů'!D$48,"")</f>
        <v>1.3473053892215569E-2</v>
      </c>
      <c r="E34" s="31">
        <f>IF('Nezam. absolventů VŠ dle oborů'!E$48&gt;0,'Nezam. absolventů VŠ dle oborů'!E34/'Nezam. absolventů VŠ dle oborů'!E$48,"")</f>
        <v>1.2345679012345678E-2</v>
      </c>
      <c r="F34" s="31">
        <f>IF('Nezam. absolventů VŠ dle oborů'!F$48&gt;0,'Nezam. absolventů VŠ dle oborů'!F34/'Nezam. absolventů VŠ dle oborů'!F$48,"")</f>
        <v>1.5364916773367477E-2</v>
      </c>
      <c r="G34" s="31">
        <f>IF('Nezam. absolventů VŠ dle oborů'!G$48&gt;0,'Nezam. absolventů VŠ dle oborů'!G34/'Nezam. absolventů VŠ dle oborů'!G$48,"")</f>
        <v>2.1739130434782608E-2</v>
      </c>
      <c r="H34" s="31">
        <f>IF('Nezam. absolventů VŠ dle oborů'!H$48&gt;0,'Nezam. absolventů VŠ dle oborů'!H34/'Nezam. absolventů VŠ dle oborů'!H$48,"")</f>
        <v>6.9364161849710983E-3</v>
      </c>
      <c r="I34" s="31">
        <f>IF('Nezam. absolventů VŠ dle oborů'!I$48&gt;0,'Nezam. absolventů VŠ dle oborů'!I34/'Nezam. absolventů VŠ dle oborů'!I$48,"")</f>
        <v>1.0558069381598794E-2</v>
      </c>
      <c r="J34" s="31">
        <f>IF('Nezam. absolventů VŠ dle oborů'!J$48&gt;0,'Nezam. absolventů VŠ dle oborů'!J34/'Nezam. absolventů VŠ dle oborů'!J$48,"")</f>
        <v>1.1013215859030838E-2</v>
      </c>
      <c r="K34" s="31">
        <f>IF('Nezam. absolventů VŠ dle oborů'!K$48&gt;0,'Nezam. absolventů VŠ dle oborů'!K34/'Nezam. absolventů VŠ dle oborů'!K$48,"")</f>
        <v>1.3024602026049204E-2</v>
      </c>
      <c r="L34" s="31">
        <f>IF('Nezam. absolventů VŠ dle oborů'!L$48&gt;0,'Nezam. absolventů VŠ dle oborů'!L34/'Nezam. absolventů VŠ dle oborů'!L$48,"")</f>
        <v>9.5744680851063829E-3</v>
      </c>
      <c r="M34" s="31">
        <f>IF('Nezam. absolventů VŠ dle oborů'!M$48&gt;0,'Nezam. absolventů VŠ dle oborů'!M34/'Nezam. absolventů VŠ dle oborů'!M$48,"")</f>
        <v>1.6722408026755852E-2</v>
      </c>
      <c r="N34" s="31">
        <f>IF('Nezam. absolventů VŠ dle oborů'!N$48&gt;0,'Nezam. absolventů VŠ dle oborů'!N34/'Nezam. absolventů VŠ dle oborů'!N$48,"")</f>
        <v>1.238390092879257E-2</v>
      </c>
      <c r="O34" s="31">
        <f>IF('Nezam. absolventů VŠ dle oborů'!O$48&gt;0,'Nezam. absolventů VŠ dle oborů'!O34/'Nezam. absolventů VŠ dle oborů'!O$48,"")</f>
        <v>1.6713091922005572E-2</v>
      </c>
      <c r="P34" s="31">
        <f>IF('Nezam. absolventů VŠ dle oborů'!P$48&gt;0,'Nezam. absolventů VŠ dle oborů'!P34/'Nezam. absolventů VŠ dle oborů'!P$48,"")</f>
        <v>1.3847675568743818E-2</v>
      </c>
      <c r="Q34" s="31">
        <f>IF('Nezam. absolventů VŠ dle oborů'!Q$48&gt;0,'Nezam. absolventů VŠ dle oborů'!Q34/'Nezam. absolventů VŠ dle oborů'!Q$48,"")</f>
        <v>1.9786910197869101E-2</v>
      </c>
      <c r="R34" s="31">
        <f>IF('Nezam. absolventů VŠ dle oborů'!R$48&gt;0,'Nezam. absolventů VŠ dle oborů'!R34/'Nezam. absolventů VŠ dle oborů'!R$48,"")</f>
        <v>1.3903743315508022E-2</v>
      </c>
      <c r="S34" s="31">
        <f>IF('Nezam. absolventů VŠ dle oborů'!S$48&gt;0,'Nezam. absolventů VŠ dle oborů'!S34/'Nezam. absolventů VŠ dle oborů'!S$48,"")</f>
        <v>8.6058519793459545E-3</v>
      </c>
      <c r="T34" s="31">
        <f>IF('Nezam. absolventů VŠ dle oborů'!T$48&gt;0,'Nezam. absolventů VŠ dle oborů'!T34/'Nezam. absolventů VŠ dle oborů'!T$48,"")</f>
        <v>1.962809917355372E-2</v>
      </c>
      <c r="U34" s="31">
        <f>IF('Nezam. absolventů VŠ dle oborů'!U$48&gt;0,'Nezam. absolventů VŠ dle oborů'!U34/'Nezam. absolventů VŠ dle oborů'!U$48,"")</f>
        <v>1.7401392111368909E-2</v>
      </c>
      <c r="V34" s="31">
        <f>IF('Nezam. absolventů VŠ dle oborů'!V$48&gt;0,'Nezam. absolventů VŠ dle oborů'!V34/'Nezam. absolventů VŠ dle oborů'!V$48,"")</f>
        <v>9.6439169139465875E-3</v>
      </c>
      <c r="W34" s="31">
        <f>IF('Nezam. absolventů VŠ dle oborů'!W$48&gt;0,'Nezam. absolventů VŠ dle oborů'!W34/'Nezam. absolventů VŠ dle oborů'!W$48,"")</f>
        <v>2.1011673151750974E-2</v>
      </c>
      <c r="X34" s="31">
        <f>IF('Nezam. absolventů VŠ dle oborů'!X$48&gt;0,'Nezam. absolventů VŠ dle oborů'!X34/'Nezam. absolventů VŠ dle oborů'!X$48,"")</f>
        <v>1.738672286617492E-2</v>
      </c>
      <c r="Y34" s="31">
        <f>IF('Nezam. absolventů VŠ dle oborů'!Y$48&gt;0,'Nezam. absolventů VŠ dle oborů'!Y34/'Nezam. absolventů VŠ dle oborů'!Y$48,"")</f>
        <v>2.7210884353741496E-2</v>
      </c>
      <c r="Z34" s="31">
        <f>IF('Nezam. absolventů VŠ dle oborů'!Z$48&gt;0,'Nezam. absolventů VŠ dle oborů'!Z34/'Nezam. absolventů VŠ dle oborů'!Z$48,"")</f>
        <v>1.7535971223021581E-2</v>
      </c>
      <c r="AA34" s="31"/>
      <c r="AB34" s="31"/>
      <c r="AC34" s="31"/>
      <c r="AD34" s="31"/>
      <c r="AE34" s="31"/>
      <c r="AF34" s="31"/>
      <c r="AG34" s="31">
        <f>IF('Nezam. absolventů VŠ dle oborů'!AG$48&gt;0,'Nezam. absolventů VŠ dle oborů'!AG34/'Nezam. absolventů VŠ dle oborů'!AG$48,"")</f>
        <v>2.6004728132387706E-2</v>
      </c>
      <c r="AH34" s="31">
        <f>IF('Nezam. absolventů VŠ dle oborů'!AH$48&gt;0,'Nezam. absolventů VŠ dle oborů'!AH34/'Nezam. absolventů VŠ dle oborů'!AH$48,"")</f>
        <v>2.7437737441958633E-2</v>
      </c>
      <c r="AI34" s="31">
        <f>IF('Nezam. absolventů VŠ dle oborů'!AI$48&gt;0,'Nezam. absolventů VŠ dle oborů'!AI34/'Nezam. absolventů VŠ dle oborů'!AI$48,"")</f>
        <v>3.0837004405286344E-2</v>
      </c>
      <c r="AJ34" s="31">
        <f>IF('Nezam. absolventů VŠ dle oborů'!AJ$48&gt;0,'Nezam. absolventů VŠ dle oborů'!AJ34/'Nezam. absolventů VŠ dle oborů'!AJ$48,"")</f>
        <v>2.1499448732083794E-2</v>
      </c>
      <c r="AK34" s="31">
        <f>IF('Nezam. absolventů VŠ dle oborů'!AK$48&gt;0,'Nezam. absolventů VŠ dle oborů'!AK34/'Nezam. absolventů VŠ dle oborů'!AK$48,"")</f>
        <v>1.5992474129821261E-2</v>
      </c>
      <c r="AL34" s="31">
        <f>IF('Nezam. absolventů VŠ dle oborů'!AL$48&gt;0,'Nezam. absolventů VŠ dle oborů'!AL34/'Nezam. absolventů VŠ dle oborů'!AL$48,"")</f>
        <v>1.9646365422396856E-2</v>
      </c>
      <c r="AM34" s="31">
        <f>IF('Nezam. absolventů VŠ dle oborů'!AM$48&gt;0,'Nezam. absolventů VŠ dle oborů'!AM34/'Nezam. absolventů VŠ dle oborů'!AM$48,"")</f>
        <v>3.0129124820659971E-2</v>
      </c>
      <c r="AN34" s="31">
        <f>IF('Nezam. absolventů VŠ dle oborů'!AN$48&gt;0,'Nezam. absolventů VŠ dle oborů'!AN34/'Nezam. absolventů VŠ dle oborů'!AN$48,"")</f>
        <v>2.197802197802198E-2</v>
      </c>
      <c r="AO34" s="31">
        <f>IF('Nezam. absolventů VŠ dle oborů'!AO$48&gt;0,'Nezam. absolventů VŠ dle oborů'!AO34/'Nezam. absolventů VŠ dle oborů'!AO$48,"")</f>
        <v>2.0833333333333332E-2</v>
      </c>
    </row>
    <row r="35" spans="1:41" x14ac:dyDescent="0.35">
      <c r="A35" t="s">
        <v>84</v>
      </c>
      <c r="B35" s="61" t="s">
        <v>65</v>
      </c>
      <c r="C35" s="31">
        <f>IF('Nezam. absolventů VŠ dle oborů'!C$48&gt;0,'Nezam. absolventů VŠ dle oborů'!C35/'Nezam. absolventů VŠ dle oborů'!C$48,"")</f>
        <v>1.488833746898263E-2</v>
      </c>
      <c r="D35" s="31">
        <f>IF('Nezam. absolventů VŠ dle oborů'!D$48&gt;0,'Nezam. absolventů VŠ dle oborů'!D35/'Nezam. absolventů VŠ dle oborů'!D$48,"")</f>
        <v>8.9820359281437123E-3</v>
      </c>
      <c r="E35" s="31">
        <f>IF('Nezam. absolventů VŠ dle oborů'!E$48&gt;0,'Nezam. absolventů VŠ dle oborů'!E35/'Nezam. absolventů VŠ dle oborů'!E$48,"")</f>
        <v>1.4814814814814815E-2</v>
      </c>
      <c r="F35" s="31">
        <f>IF('Nezam. absolventů VŠ dle oborů'!F$48&gt;0,'Nezam. absolventů VŠ dle oborů'!F35/'Nezam. absolventů VŠ dle oborů'!F$48,"")</f>
        <v>2.5608194622279128E-3</v>
      </c>
      <c r="G35" s="31">
        <f>IF('Nezam. absolventů VŠ dle oborů'!G$48&gt;0,'Nezam. absolventů VŠ dle oborů'!G35/'Nezam. absolventů VŠ dle oborů'!G$48,"")</f>
        <v>7.246376811594203E-3</v>
      </c>
      <c r="H35" s="31">
        <f>IF('Nezam. absolventů VŠ dle oborů'!H$48&gt;0,'Nezam. absolventů VŠ dle oborů'!H35/'Nezam. absolventů VŠ dle oborů'!H$48,"")</f>
        <v>1.0404624277456647E-2</v>
      </c>
      <c r="I35" s="31">
        <f>IF('Nezam. absolventů VŠ dle oborů'!I$48&gt;0,'Nezam. absolventů VŠ dle oborů'!I35/'Nezam. absolventů VŠ dle oborů'!I$48,"")</f>
        <v>1.2066365007541479E-2</v>
      </c>
      <c r="J35" s="31">
        <f>IF('Nezam. absolventů VŠ dle oborů'!J$48&gt;0,'Nezam. absolventů VŠ dle oborů'!J35/'Nezam. absolventů VŠ dle oborů'!J$48,"")</f>
        <v>1.2114537444933921E-2</v>
      </c>
      <c r="K35" s="31">
        <f>IF('Nezam. absolventů VŠ dle oborů'!K$48&gt;0,'Nezam. absolventů VŠ dle oborů'!K35/'Nezam. absolventů VŠ dle oborů'!K$48,"")</f>
        <v>8.6830680173661367E-3</v>
      </c>
      <c r="L35" s="31">
        <f>IF('Nezam. absolventů VŠ dle oborů'!L$48&gt;0,'Nezam. absolventů VŠ dle oborů'!L35/'Nezam. absolventů VŠ dle oborů'!L$48,"")</f>
        <v>1.4893617021276596E-2</v>
      </c>
      <c r="M35" s="31">
        <f>IF('Nezam. absolventů VŠ dle oborů'!M$48&gt;0,'Nezam. absolventů VŠ dle oborů'!M35/'Nezam. absolventů VŠ dle oborů'!M$48,"")</f>
        <v>1.0033444816053512E-2</v>
      </c>
      <c r="N35" s="31">
        <f>IF('Nezam. absolventů VŠ dle oborů'!N$48&gt;0,'Nezam. absolventů VŠ dle oborů'!N35/'Nezam. absolventů VŠ dle oborů'!N$48,"")</f>
        <v>9.2879256965944269E-3</v>
      </c>
      <c r="O35" s="31">
        <f>IF('Nezam. absolventů VŠ dle oborů'!O$48&gt;0,'Nezam. absolventů VŠ dle oborů'!O35/'Nezam. absolventů VŠ dle oborů'!O$48,"")</f>
        <v>6.9637883008356544E-3</v>
      </c>
      <c r="P35" s="31">
        <f>IF('Nezam. absolventů VŠ dle oborů'!P$48&gt;0,'Nezam. absolventů VŠ dle oborů'!P35/'Nezam. absolventů VŠ dle oborů'!P$48,"")</f>
        <v>1.2858555885262116E-2</v>
      </c>
      <c r="Q35" s="31">
        <f>IF('Nezam. absolventů VŠ dle oborů'!Q$48&gt;0,'Nezam. absolventů VŠ dle oborů'!Q35/'Nezam. absolventů VŠ dle oborů'!Q$48,"")</f>
        <v>1.2176560121765601E-2</v>
      </c>
      <c r="R35" s="31">
        <f>IF('Nezam. absolventů VŠ dle oborů'!R$48&gt;0,'Nezam. absolventů VŠ dle oborů'!R35/'Nezam. absolventů VŠ dle oborů'!R$48,"")</f>
        <v>2.0320855614973262E-2</v>
      </c>
      <c r="S35" s="31">
        <f>IF('Nezam. absolventů VŠ dle oborů'!S$48&gt;0,'Nezam. absolventů VŠ dle oborů'!S35/'Nezam. absolventů VŠ dle oborů'!S$48,"")</f>
        <v>1.8932874354561102E-2</v>
      </c>
      <c r="T35" s="31">
        <f>IF('Nezam. absolventů VŠ dle oborů'!T$48&gt;0,'Nezam. absolventů VŠ dle oborů'!T35/'Nezam. absolventů VŠ dle oborů'!T$48,"")</f>
        <v>1.6528925619834711E-2</v>
      </c>
      <c r="U35" s="31">
        <f>IF('Nezam. absolventů VŠ dle oborů'!U$48&gt;0,'Nezam. absolventů VŠ dle oborů'!U35/'Nezam. absolventů VŠ dle oborů'!U$48,"")</f>
        <v>1.3921113689095127E-2</v>
      </c>
      <c r="V35" s="31">
        <f>IF('Nezam. absolventů VŠ dle oborů'!V$48&gt;0,'Nezam. absolventů VŠ dle oborů'!V35/'Nezam. absolventů VŠ dle oborů'!V$48,"")</f>
        <v>8.1602373887240363E-3</v>
      </c>
      <c r="W35" s="31">
        <f>IF('Nezam. absolventů VŠ dle oborů'!W$48&gt;0,'Nezam. absolventů VŠ dle oborů'!W35/'Nezam. absolventů VŠ dle oborů'!W$48,"")</f>
        <v>1.1673151750972763E-2</v>
      </c>
      <c r="X35" s="31">
        <f>IF('Nezam. absolventů VŠ dle oborů'!X$48&gt;0,'Nezam. absolventů VŠ dle oborů'!X35/'Nezam. absolventů VŠ dle oborů'!X$48,"")</f>
        <v>1.2118018967334035E-2</v>
      </c>
      <c r="Y35" s="31">
        <f>IF('Nezam. absolventů VŠ dle oborů'!Y$48&gt;0,'Nezam. absolventů VŠ dle oborů'!Y35/'Nezam. absolventů VŠ dle oborů'!Y$48,"")</f>
        <v>1.7934446505875078E-2</v>
      </c>
      <c r="Z35" s="31">
        <f>IF('Nezam. absolventů VŠ dle oborů'!Z$48&gt;0,'Nezam. absolventů VŠ dle oborů'!Z35/'Nezam. absolventů VŠ dle oborů'!Z$48,"")</f>
        <v>1.0791366906474821E-2</v>
      </c>
      <c r="AA35" s="31"/>
      <c r="AB35" s="31"/>
      <c r="AC35" s="31"/>
      <c r="AD35" s="31"/>
      <c r="AE35" s="31"/>
      <c r="AF35" s="31"/>
      <c r="AG35" s="31">
        <f>IF('Nezam. absolventů VŠ dle oborů'!AG$48&gt;0,'Nezam. absolventů VŠ dle oborů'!AG35/'Nezam. absolventů VŠ dle oborů'!AG$48,"")</f>
        <v>1.0874704491725768E-2</v>
      </c>
      <c r="AH35" s="31">
        <f>IF('Nezam. absolventů VŠ dle oborů'!AH$48&gt;0,'Nezam. absolventů VŠ dle oborů'!AH35/'Nezam. absolventů VŠ dle oborů'!AH$48,"")</f>
        <v>1.4352047277332207E-2</v>
      </c>
      <c r="AI35" s="31">
        <f>IF('Nezam. absolventů VŠ dle oborů'!AI$48&gt;0,'Nezam. absolventů VŠ dle oborů'!AI35/'Nezam. absolventů VŠ dle oborů'!AI$48,"")</f>
        <v>1.2114537444933921E-2</v>
      </c>
      <c r="AJ35" s="31">
        <f>IF('Nezam. absolventů VŠ dle oborů'!AJ$48&gt;0,'Nezam. absolventů VŠ dle oborů'!AJ35/'Nezam. absolventů VŠ dle oborů'!AJ$48,"")</f>
        <v>1.5986769570011026E-2</v>
      </c>
      <c r="AK35" s="31">
        <f>IF('Nezam. absolventů VŠ dle oborů'!AK$48&gt;0,'Nezam. absolventů VŠ dle oborů'!AK35/'Nezam. absolventů VŠ dle oborů'!AK$48,"")</f>
        <v>1.4111006585136407E-2</v>
      </c>
      <c r="AL35" s="31">
        <f>IF('Nezam. absolventů VŠ dle oborů'!AL$48&gt;0,'Nezam. absolventů VŠ dle oborů'!AL35/'Nezam. absolventů VŠ dle oborů'!AL$48,"")</f>
        <v>1.8664047151277015E-2</v>
      </c>
      <c r="AM35" s="31">
        <f>IF('Nezam. absolventů VŠ dle oborů'!AM$48&gt;0,'Nezam. absolventů VŠ dle oborů'!AM35/'Nezam. absolventů VŠ dle oborů'!AM$48,"")</f>
        <v>2.5824964131994262E-2</v>
      </c>
      <c r="AN35" s="31">
        <f>IF('Nezam. absolventů VŠ dle oborů'!AN$48&gt;0,'Nezam. absolventů VŠ dle oborů'!AN35/'Nezam. absolventů VŠ dle oborů'!AN$48,"")</f>
        <v>1.7094017094017096E-2</v>
      </c>
      <c r="AO35" s="31">
        <f>IF('Nezam. absolventů VŠ dle oborů'!AO$48&gt;0,'Nezam. absolventů VŠ dle oborů'!AO35/'Nezam. absolventů VŠ dle oborů'!AO$48,"")</f>
        <v>2.6041666666666668E-2</v>
      </c>
    </row>
    <row r="36" spans="1:41" x14ac:dyDescent="0.35">
      <c r="A36" t="s">
        <v>84</v>
      </c>
      <c r="B36" s="61" t="s">
        <v>66</v>
      </c>
      <c r="C36" s="31">
        <f>IF('Nezam. absolventů VŠ dle oborů'!C$48&gt;0,'Nezam. absolventů VŠ dle oborů'!C36/'Nezam. absolventů VŠ dle oborů'!C$48,"")</f>
        <v>3.4739454094292806E-2</v>
      </c>
      <c r="D36" s="31">
        <f>IF('Nezam. absolventů VŠ dle oborů'!D$48&gt;0,'Nezam. absolventů VŠ dle oborů'!D36/'Nezam. absolventů VŠ dle oborů'!D$48,"")</f>
        <v>2.0958083832335328E-2</v>
      </c>
      <c r="E36" s="31">
        <f>IF('Nezam. absolventů VŠ dle oborů'!E$48&gt;0,'Nezam. absolventů VŠ dle oborů'!E36/'Nezam. absolventů VŠ dle oborů'!E$48,"")</f>
        <v>3.2098765432098768E-2</v>
      </c>
      <c r="F36" s="31">
        <f>IF('Nezam. absolventů VŠ dle oborů'!F$48&gt;0,'Nezam. absolventů VŠ dle oborů'!F36/'Nezam. absolventů VŠ dle oborů'!F$48,"")</f>
        <v>5.6338028169014086E-2</v>
      </c>
      <c r="G36" s="31">
        <f>IF('Nezam. absolventů VŠ dle oborů'!G$48&gt;0,'Nezam. absolventů VŠ dle oborů'!G36/'Nezam. absolventů VŠ dle oborů'!G$48,"")</f>
        <v>4.3478260869565216E-2</v>
      </c>
      <c r="H36" s="31">
        <f>IF('Nezam. absolventů VŠ dle oborů'!H$48&gt;0,'Nezam. absolventů VŠ dle oborů'!H36/'Nezam. absolventů VŠ dle oborů'!H$48,"")</f>
        <v>5.6647398843930635E-2</v>
      </c>
      <c r="I36" s="31">
        <f>IF('Nezam. absolventů VŠ dle oborů'!I$48&gt;0,'Nezam. absolventů VŠ dle oborů'!I36/'Nezam. absolventů VŠ dle oborů'!I$48,"")</f>
        <v>4.3740573152337855E-2</v>
      </c>
      <c r="J36" s="31">
        <f>IF('Nezam. absolventů VŠ dle oborů'!J$48&gt;0,'Nezam. absolventů VŠ dle oborů'!J36/'Nezam. absolventů VŠ dle oborů'!J$48,"")</f>
        <v>6.9383259911894271E-2</v>
      </c>
      <c r="K36" s="31">
        <f>IF('Nezam. absolventů VŠ dle oborů'!K$48&gt;0,'Nezam. absolventů VŠ dle oborů'!K36/'Nezam. absolventů VŠ dle oborů'!K$48,"")</f>
        <v>5.0651230101302458E-2</v>
      </c>
      <c r="L36" s="31">
        <f>IF('Nezam. absolventů VŠ dle oborů'!L$48&gt;0,'Nezam. absolventů VŠ dle oborů'!L36/'Nezam. absolventů VŠ dle oborů'!L$48,"")</f>
        <v>7.6595744680851063E-2</v>
      </c>
      <c r="M36" s="31">
        <f>IF('Nezam. absolventů VŠ dle oborů'!M$48&gt;0,'Nezam. absolventů VŠ dle oborů'!M36/'Nezam. absolventů VŠ dle oborů'!M$48,"")</f>
        <v>3.8461538461538464E-2</v>
      </c>
      <c r="N36" s="31">
        <f>IF('Nezam. absolventů VŠ dle oborů'!N$48&gt;0,'Nezam. absolventů VŠ dle oborů'!N36/'Nezam. absolventů VŠ dle oborů'!N$48,"")</f>
        <v>4.7471620227038186E-2</v>
      </c>
      <c r="O36" s="31">
        <f>IF('Nezam. absolventů VŠ dle oborů'!O$48&gt;0,'Nezam. absolventů VŠ dle oborů'!O36/'Nezam. absolventů VŠ dle oborů'!O$48,"")</f>
        <v>2.7855153203342618E-2</v>
      </c>
      <c r="P36" s="31">
        <f>IF('Nezam. absolventů VŠ dle oborů'!P$48&gt;0,'Nezam. absolventů VŠ dle oborů'!P36/'Nezam. absolventů VŠ dle oborů'!P$48,"")</f>
        <v>3.6597428288822946E-2</v>
      </c>
      <c r="Q36" s="31">
        <f>IF('Nezam. absolventů VŠ dle oborů'!Q$48&gt;0,'Nezam. absolventů VŠ dle oborů'!Q36/'Nezam. absolventů VŠ dle oborů'!Q$48,"")</f>
        <v>4.7184170471841702E-2</v>
      </c>
      <c r="R36" s="31">
        <f>IF('Nezam. absolventů VŠ dle oborů'!R$48&gt;0,'Nezam. absolventů VŠ dle oborů'!R36/'Nezam. absolventů VŠ dle oborů'!R$48,"")</f>
        <v>6.310160427807486E-2</v>
      </c>
      <c r="S36" s="31">
        <f>IF('Nezam. absolventů VŠ dle oborů'!S$48&gt;0,'Nezam. absolventů VŠ dle oborů'!S36/'Nezam. absolventů VŠ dle oborů'!S$48,"")</f>
        <v>5.163511187607573E-2</v>
      </c>
      <c r="T36" s="31">
        <f>IF('Nezam. absolventů VŠ dle oborů'!T$48&gt;0,'Nezam. absolventů VŠ dle oborů'!T36/'Nezam. absolventů VŠ dle oborů'!T$48,"")</f>
        <v>3.9256198347107439E-2</v>
      </c>
      <c r="U36" s="31">
        <f>IF('Nezam. absolventů VŠ dle oborů'!U$48&gt;0,'Nezam. absolventů VŠ dle oborů'!U36/'Nezam. absolventů VŠ dle oborů'!U$48,"")</f>
        <v>3.3642691415313224E-2</v>
      </c>
      <c r="V36" s="31">
        <f>IF('Nezam. absolventů VŠ dle oborů'!V$48&gt;0,'Nezam. absolventů VŠ dle oborů'!V36/'Nezam. absolventů VŠ dle oborů'!V$48,"")</f>
        <v>4.6735905044510383E-2</v>
      </c>
      <c r="W36" s="31">
        <f>IF('Nezam. absolventů VŠ dle oborů'!W$48&gt;0,'Nezam. absolventů VŠ dle oborů'!W36/'Nezam. absolventů VŠ dle oborů'!W$48,"")</f>
        <v>5.291828793774319E-2</v>
      </c>
      <c r="X36" s="31">
        <f>IF('Nezam. absolventů VŠ dle oborů'!X$48&gt;0,'Nezam. absolventů VŠ dle oborů'!X36/'Nezam. absolventů VŠ dle oborů'!X$48,"")</f>
        <v>4.7945205479452052E-2</v>
      </c>
      <c r="Y36" s="31">
        <f>IF('Nezam. absolventů VŠ dle oborů'!Y$48&gt;0,'Nezam. absolventů VŠ dle oborů'!Y36/'Nezam. absolventů VŠ dle oborů'!Y$48,"")</f>
        <v>4.3290043290043288E-2</v>
      </c>
      <c r="Z36" s="31">
        <f>IF('Nezam. absolventů VŠ dle oborů'!Z$48&gt;0,'Nezam. absolventů VŠ dle oborů'!Z36/'Nezam. absolventů VŠ dle oborů'!Z$48,"")</f>
        <v>4.0467625899280574E-2</v>
      </c>
      <c r="AA36" s="31"/>
      <c r="AB36" s="31"/>
      <c r="AC36" s="31"/>
      <c r="AD36" s="31"/>
      <c r="AE36" s="31"/>
      <c r="AF36" s="31"/>
      <c r="AG36" s="31">
        <f>IF('Nezam. absolventů VŠ dle oborů'!AG$48&gt;0,'Nezam. absolventů VŠ dle oborů'!AG36/'Nezam. absolventů VŠ dle oborů'!AG$48,"")</f>
        <v>4.4444444444444446E-2</v>
      </c>
      <c r="AH36" s="31">
        <f>IF('Nezam. absolventů VŠ dle oborů'!AH$48&gt;0,'Nezam. absolventů VŠ dle oborů'!AH36/'Nezam. absolventů VŠ dle oborů'!AH$48,"")</f>
        <v>4.0523427606585054E-2</v>
      </c>
      <c r="AI36" s="31">
        <f>IF('Nezam. absolventů VŠ dle oborů'!AI$48&gt;0,'Nezam. absolventů VŠ dle oborů'!AI36/'Nezam. absolventů VŠ dle oborů'!AI$48,"")</f>
        <v>4.0748898678414094E-2</v>
      </c>
      <c r="AJ36" s="31">
        <f>IF('Nezam. absolventů VŠ dle oborů'!AJ$48&gt;0,'Nezam. absolventů VŠ dle oborů'!AJ36/'Nezam. absolventů VŠ dle oborů'!AJ$48,"")</f>
        <v>4.4101433296582136E-2</v>
      </c>
      <c r="AK36" s="31">
        <f>IF('Nezam. absolventů VŠ dle oborů'!AK$48&gt;0,'Nezam. absolventů VŠ dle oborů'!AK36/'Nezam. absolventů VŠ dle oborů'!AK$48,"")</f>
        <v>4.7977422389463779E-2</v>
      </c>
      <c r="AL36" s="31">
        <f>IF('Nezam. absolventů VŠ dle oborů'!AL$48&gt;0,'Nezam. absolventů VŠ dle oborů'!AL36/'Nezam. absolventů VŠ dle oborů'!AL$48,"")</f>
        <v>5.0098231827111983E-2</v>
      </c>
      <c r="AM36" s="31">
        <f>IF('Nezam. absolventů VŠ dle oborů'!AM$48&gt;0,'Nezam. absolventů VŠ dle oborů'!AM36/'Nezam. absolventů VŠ dle oborů'!AM$48,"")</f>
        <v>4.878048780487805E-2</v>
      </c>
      <c r="AN36" s="31">
        <f>IF('Nezam. absolventů VŠ dle oborů'!AN$48&gt;0,'Nezam. absolventů VŠ dle oborů'!AN36/'Nezam. absolventů VŠ dle oborů'!AN$48,"")</f>
        <v>5.6166056166056168E-2</v>
      </c>
      <c r="AO36" s="31">
        <f>IF('Nezam. absolventů VŠ dle oborů'!AO$48&gt;0,'Nezam. absolventů VŠ dle oborů'!AO36/'Nezam. absolventů VŠ dle oborů'!AO$48,"")</f>
        <v>5.9027777777777776E-2</v>
      </c>
    </row>
    <row r="37" spans="1:41" x14ac:dyDescent="0.35">
      <c r="A37" t="s">
        <v>84</v>
      </c>
      <c r="B37" s="61" t="s">
        <v>67</v>
      </c>
      <c r="C37" s="31">
        <f>IF('Nezam. absolventů VŠ dle oborů'!C$48&gt;0,'Nezam. absolventů VŠ dle oborů'!C37/'Nezam. absolventů VŠ dle oborů'!C$48,"")</f>
        <v>1.2406947890818859E-2</v>
      </c>
      <c r="D37" s="31">
        <f>IF('Nezam. absolventů VŠ dle oborů'!D$48&gt;0,'Nezam. absolventů VŠ dle oborů'!D37/'Nezam. absolventů VŠ dle oborů'!D$48,"")</f>
        <v>3.1437125748502992E-2</v>
      </c>
      <c r="E37" s="31">
        <f>IF('Nezam. absolventů VŠ dle oborů'!E$48&gt;0,'Nezam. absolventů VŠ dle oborů'!E37/'Nezam. absolventů VŠ dle oborů'!E$48,"")</f>
        <v>1.2345679012345678E-2</v>
      </c>
      <c r="F37" s="31">
        <f>IF('Nezam. absolventů VŠ dle oborů'!F$48&gt;0,'Nezam. absolventů VŠ dle oborů'!F37/'Nezam. absolventů VŠ dle oborů'!F$48,"")</f>
        <v>1.2804097311139564E-2</v>
      </c>
      <c r="G37" s="31">
        <f>IF('Nezam. absolventů VŠ dle oborů'!G$48&gt;0,'Nezam. absolventů VŠ dle oborů'!G37/'Nezam. absolventů VŠ dle oborů'!G$48,"")</f>
        <v>1.0869565217391304E-2</v>
      </c>
      <c r="H37" s="31">
        <f>IF('Nezam. absolventů VŠ dle oborů'!H$48&gt;0,'Nezam. absolventů VŠ dle oborů'!H37/'Nezam. absolventů VŠ dle oborů'!H$48,"")</f>
        <v>9.2485549132947983E-3</v>
      </c>
      <c r="I37" s="31">
        <f>IF('Nezam. absolventů VŠ dle oborů'!I$48&gt;0,'Nezam. absolventů VŠ dle oborů'!I37/'Nezam. absolventů VŠ dle oborů'!I$48,"")</f>
        <v>9.0497737556561094E-3</v>
      </c>
      <c r="J37" s="31">
        <f>IF('Nezam. absolventů VŠ dle oborů'!J$48&gt;0,'Nezam. absolventů VŠ dle oborů'!J37/'Nezam. absolventů VŠ dle oborů'!J$48,"")</f>
        <v>1.6519823788546256E-2</v>
      </c>
      <c r="K37" s="31">
        <f>IF('Nezam. absolventů VŠ dle oborů'!K$48&gt;0,'Nezam. absolventů VŠ dle oborů'!K37/'Nezam. absolventů VŠ dle oborů'!K$48,"")</f>
        <v>1.7366136034732273E-2</v>
      </c>
      <c r="L37" s="31">
        <f>IF('Nezam. absolventů VŠ dle oborů'!L$48&gt;0,'Nezam. absolventů VŠ dle oborů'!L37/'Nezam. absolventů VŠ dle oborů'!L$48,"")</f>
        <v>1.5957446808510637E-2</v>
      </c>
      <c r="M37" s="31">
        <f>IF('Nezam. absolventů VŠ dle oborů'!M$48&gt;0,'Nezam. absolventů VŠ dle oborů'!M37/'Nezam. absolventů VŠ dle oborů'!M$48,"")</f>
        <v>2.1739130434782608E-2</v>
      </c>
      <c r="N37" s="31">
        <f>IF('Nezam. absolventů VŠ dle oborů'!N$48&gt;0,'Nezam. absolventů VŠ dle oborů'!N37/'Nezam. absolventů VŠ dle oborů'!N$48,"")</f>
        <v>1.7543859649122806E-2</v>
      </c>
      <c r="O37" s="31">
        <f>IF('Nezam. absolventů VŠ dle oborů'!O$48&gt;0,'Nezam. absolventů VŠ dle oborů'!O37/'Nezam. absolventů VŠ dle oborů'!O$48,"")</f>
        <v>2.5069637883008356E-2</v>
      </c>
      <c r="P37" s="31">
        <f>IF('Nezam. absolventů VŠ dle oborů'!P$48&gt;0,'Nezam. absolventů VŠ dle oborů'!P37/'Nezam. absolventů VŠ dle oborů'!P$48,"")</f>
        <v>3.5608308605341248E-2</v>
      </c>
      <c r="Q37" s="31">
        <f>IF('Nezam. absolventů VŠ dle oborů'!Q$48&gt;0,'Nezam. absolventů VŠ dle oborů'!Q37/'Nezam. absolventů VŠ dle oborů'!Q$48,"")</f>
        <v>3.6529680365296802E-2</v>
      </c>
      <c r="R37" s="31">
        <f>IF('Nezam. absolventů VŠ dle oborů'!R$48&gt;0,'Nezam. absolventů VŠ dle oborů'!R37/'Nezam. absolventů VŠ dle oborů'!R$48,"")</f>
        <v>4.2780748663101602E-2</v>
      </c>
      <c r="S37" s="31">
        <f>IF('Nezam. absolventů VŠ dle oborů'!S$48&gt;0,'Nezam. absolventů VŠ dle oborů'!S37/'Nezam. absolventů VŠ dle oborů'!S$48,"")</f>
        <v>4.3029259896729774E-2</v>
      </c>
      <c r="T37" s="31">
        <f>IF('Nezam. absolventů VŠ dle oborů'!T$48&gt;0,'Nezam. absolventů VŠ dle oborů'!T37/'Nezam. absolventů VŠ dle oborů'!T$48,"")</f>
        <v>2.7892561983471075E-2</v>
      </c>
      <c r="U37" s="31">
        <f>IF('Nezam. absolventů VŠ dle oborů'!U$48&gt;0,'Nezam. absolventů VŠ dle oborů'!U37/'Nezam. absolventů VŠ dle oborů'!U$48,"")</f>
        <v>2.9002320185614848E-2</v>
      </c>
      <c r="V37" s="31">
        <f>IF('Nezam. absolventů VŠ dle oborů'!V$48&gt;0,'Nezam. absolventů VŠ dle oborů'!V37/'Nezam. absolventů VŠ dle oborů'!V$48,"")</f>
        <v>1.1869436201780416E-2</v>
      </c>
      <c r="W37" s="31">
        <f>IF('Nezam. absolventů VŠ dle oborů'!W$48&gt;0,'Nezam. absolventů VŠ dle oborů'!W37/'Nezam. absolventů VŠ dle oborů'!W$48,"")</f>
        <v>2.1789883268482489E-2</v>
      </c>
      <c r="X37" s="31">
        <f>IF('Nezam. absolventů VŠ dle oborů'!X$48&gt;0,'Nezam. absolventů VŠ dle oborů'!X37/'Nezam. absolventů VŠ dle oborů'!X$48,"")</f>
        <v>1.3698630136986301E-2</v>
      </c>
      <c r="Y37" s="31">
        <f>IF('Nezam. absolventů VŠ dle oborů'!Y$48&gt;0,'Nezam. absolventů VŠ dle oborů'!Y37/'Nezam. absolventů VŠ dle oborů'!Y$48,"")</f>
        <v>1.4842300556586271E-2</v>
      </c>
      <c r="Z37" s="31">
        <f>IF('Nezam. absolventů VŠ dle oborů'!Z$48&gt;0,'Nezam. absolventů VŠ dle oborů'!Z37/'Nezam. absolventů VŠ dle oborů'!Z$48,"")</f>
        <v>1.6636690647482015E-2</v>
      </c>
      <c r="AA37" s="31"/>
      <c r="AB37" s="31"/>
      <c r="AC37" s="31"/>
      <c r="AD37" s="31"/>
      <c r="AE37" s="31"/>
      <c r="AF37" s="31"/>
      <c r="AG37" s="31">
        <f>IF('Nezam. absolventů VŠ dle oborů'!AG$48&gt;0,'Nezam. absolventů VŠ dle oborů'!AG37/'Nezam. absolventů VŠ dle oborů'!AG$48,"")</f>
        <v>2.7423167848699765E-2</v>
      </c>
      <c r="AH37" s="31">
        <f>IF('Nezam. absolventů VŠ dle oborů'!AH$48&gt;0,'Nezam. absolventů VŠ dle oborů'!AH37/'Nezam. absolventů VŠ dle oborů'!AH$48,"")</f>
        <v>2.0683832840861123E-2</v>
      </c>
      <c r="AI37" s="31">
        <f>IF('Nezam. absolventů VŠ dle oborů'!AI$48&gt;0,'Nezam. absolventů VŠ dle oborů'!AI37/'Nezam. absolventů VŠ dle oborů'!AI$48,"")</f>
        <v>3.3039647577092511E-2</v>
      </c>
      <c r="AJ37" s="31">
        <f>IF('Nezam. absolventů VŠ dle oborů'!AJ$48&gt;0,'Nezam. absolventů VŠ dle oborů'!AJ37/'Nezam. absolventů VŠ dle oborů'!AJ$48,"")</f>
        <v>3.252480705622933E-2</v>
      </c>
      <c r="AK37" s="31">
        <f>IF('Nezam. absolventů VŠ dle oborů'!AK$48&gt;0,'Nezam. absolventů VŠ dle oborů'!AK37/'Nezam. absolventů VŠ dle oborů'!AK$48,"")</f>
        <v>4.7977422389463779E-2</v>
      </c>
      <c r="AL37" s="31">
        <f>IF('Nezam. absolventů VŠ dle oborů'!AL$48&gt;0,'Nezam. absolventů VŠ dle oborů'!AL37/'Nezam. absolventů VŠ dle oborů'!AL$48,"")</f>
        <v>3.0451866404715127E-2</v>
      </c>
      <c r="AM37" s="31">
        <f>IF('Nezam. absolventů VŠ dle oborů'!AM$48&gt;0,'Nezam. absolventů VŠ dle oborů'!AM37/'Nezam. absolventů VŠ dle oborů'!AM$48,"")</f>
        <v>4.0172166427546625E-2</v>
      </c>
      <c r="AN37" s="31">
        <f>IF('Nezam. absolventů VŠ dle oborů'!AN$48&gt;0,'Nezam. absolventů VŠ dle oborů'!AN37/'Nezam. absolventů VŠ dle oborů'!AN$48,"")</f>
        <v>3.9072039072039072E-2</v>
      </c>
      <c r="AO37" s="31">
        <f>IF('Nezam. absolventů VŠ dle oborů'!AO$48&gt;0,'Nezam. absolventů VŠ dle oborů'!AO37/'Nezam. absolventů VŠ dle oborů'!AO$48,"")</f>
        <v>4.6875E-2</v>
      </c>
    </row>
    <row r="38" spans="1:41" x14ac:dyDescent="0.35">
      <c r="A38" t="s">
        <v>84</v>
      </c>
      <c r="B38" s="61" t="s">
        <v>68</v>
      </c>
      <c r="C38" s="31">
        <f>IF('Nezam. absolventů VŠ dle oborů'!C$48&gt;0,'Nezam. absolventů VŠ dle oborů'!C38/'Nezam. absolventů VŠ dle oborů'!C$48,"")</f>
        <v>0.11414392059553349</v>
      </c>
      <c r="D38" s="31">
        <f>IF('Nezam. absolventů VŠ dle oborů'!D$48&gt;0,'Nezam. absolventů VŠ dle oborů'!D38/'Nezam. absolventů VŠ dle oborů'!D$48,"")</f>
        <v>0.12125748502994012</v>
      </c>
      <c r="E38" s="31">
        <f>IF('Nezam. absolventů VŠ dle oborů'!E$48&gt;0,'Nezam. absolventů VŠ dle oborů'!E38/'Nezam. absolventů VŠ dle oborů'!E$48,"")</f>
        <v>6.6666666666666666E-2</v>
      </c>
      <c r="F38" s="31">
        <f>IF('Nezam. absolventů VŠ dle oborů'!F$48&gt;0,'Nezam. absolventů VŠ dle oborů'!F38/'Nezam. absolventů VŠ dle oborů'!F$48,"")</f>
        <v>3.5851472471190783E-2</v>
      </c>
      <c r="G38" s="31">
        <f>IF('Nezam. absolventů VŠ dle oborů'!G$48&gt;0,'Nezam. absolventů VŠ dle oborů'!G38/'Nezam. absolventů VŠ dle oborů'!G$48,"")</f>
        <v>2.5362318840579712E-2</v>
      </c>
      <c r="H38" s="31">
        <f>IF('Nezam. absolventů VŠ dle oborů'!H$48&gt;0,'Nezam. absolventů VŠ dle oborů'!H38/'Nezam. absolventů VŠ dle oborů'!H$48,"")</f>
        <v>3.4682080924855488E-2</v>
      </c>
      <c r="I38" s="31">
        <f>IF('Nezam. absolventů VŠ dle oborů'!I$48&gt;0,'Nezam. absolventů VŠ dle oborů'!I38/'Nezam. absolventů VŠ dle oborů'!I$48,"")</f>
        <v>2.564102564102564E-2</v>
      </c>
      <c r="J38" s="31">
        <f>IF('Nezam. absolventů VŠ dle oborů'!J$48&gt;0,'Nezam. absolventů VŠ dle oborů'!J38/'Nezam. absolventů VŠ dle oborů'!J$48,"")</f>
        <v>3.7444933920704845E-2</v>
      </c>
      <c r="K38" s="31">
        <f>IF('Nezam. absolventů VŠ dle oborů'!K$48&gt;0,'Nezam. absolventů VŠ dle oborů'!K38/'Nezam. absolventů VŠ dle oborů'!K$48,"")</f>
        <v>3.0390738060781478E-2</v>
      </c>
      <c r="L38" s="31">
        <f>IF('Nezam. absolventů VŠ dle oborů'!L$48&gt;0,'Nezam. absolventů VŠ dle oborů'!L38/'Nezam. absolventů VŠ dle oborů'!L$48,"")</f>
        <v>3.4042553191489362E-2</v>
      </c>
      <c r="M38" s="31">
        <f>IF('Nezam. absolventů VŠ dle oborů'!M$48&gt;0,'Nezam. absolventů VŠ dle oborů'!M38/'Nezam. absolventů VŠ dle oborů'!M$48,"")</f>
        <v>3.0100334448160536E-2</v>
      </c>
      <c r="N38" s="31">
        <f>IF('Nezam. absolventů VŠ dle oborů'!N$48&gt;0,'Nezam. absolventů VŠ dle oborů'!N38/'Nezam. absolventů VŠ dle oborů'!N$48,"")</f>
        <v>4.540763673890609E-2</v>
      </c>
      <c r="O38" s="31">
        <f>IF('Nezam. absolventů VŠ dle oborů'!O$48&gt;0,'Nezam. absolventů VŠ dle oborů'!O38/'Nezam. absolventů VŠ dle oborů'!O$48,"")</f>
        <v>4.596100278551532E-2</v>
      </c>
      <c r="P38" s="31">
        <f>IF('Nezam. absolventů VŠ dle oborů'!P$48&gt;0,'Nezam. absolventů VŠ dle oborů'!P38/'Nezam. absolventů VŠ dle oborů'!P$48,"")</f>
        <v>4.7477744807121663E-2</v>
      </c>
      <c r="Q38" s="31">
        <f>IF('Nezam. absolventů VŠ dle oborů'!Q$48&gt;0,'Nezam. absolventů VŠ dle oborů'!Q38/'Nezam. absolventů VŠ dle oborů'!Q$48,"")</f>
        <v>2.5875190258751901E-2</v>
      </c>
      <c r="R38" s="31">
        <f>IF('Nezam. absolventů VŠ dle oborů'!R$48&gt;0,'Nezam. absolventů VŠ dle oborů'!R38/'Nezam. absolventů VŠ dle oborů'!R$48,"")</f>
        <v>5.5614973262032089E-2</v>
      </c>
      <c r="S38" s="31">
        <f>IF('Nezam. absolventů VŠ dle oborů'!S$48&gt;0,'Nezam. absolventů VŠ dle oborů'!S38/'Nezam. absolventů VŠ dle oborů'!S$48,"")</f>
        <v>5.8519793459552494E-2</v>
      </c>
      <c r="T38" s="31">
        <f>IF('Nezam. absolventů VŠ dle oborů'!T$48&gt;0,'Nezam. absolventů VŠ dle oborů'!T38/'Nezam. absolventů VŠ dle oborů'!T$48,"")</f>
        <v>6.0950413223140494E-2</v>
      </c>
      <c r="U38" s="31">
        <f>IF('Nezam. absolventů VŠ dle oborů'!U$48&gt;0,'Nezam. absolventů VŠ dle oborů'!U38/'Nezam. absolventů VŠ dle oborů'!U$48,"")</f>
        <v>6.7285382830626447E-2</v>
      </c>
      <c r="V38" s="31">
        <f>IF('Nezam. absolventů VŠ dle oborů'!V$48&gt;0,'Nezam. absolventů VŠ dle oborů'!V38/'Nezam. absolventů VŠ dle oborů'!V$48,"")</f>
        <v>6.0830860534124627E-2</v>
      </c>
      <c r="W38" s="31">
        <f>IF('Nezam. absolventů VŠ dle oborů'!W$48&gt;0,'Nezam. absolventů VŠ dle oborů'!W38/'Nezam. absolventů VŠ dle oborů'!W$48,"")</f>
        <v>5.6809338521400778E-2</v>
      </c>
      <c r="X38" s="31">
        <f>IF('Nezam. absolventů VŠ dle oborů'!X$48&gt;0,'Nezam. absolventů VŠ dle oborů'!X38/'Nezam. absolventů VŠ dle oborů'!X$48,"")</f>
        <v>8.27186512118019E-2</v>
      </c>
      <c r="Y38" s="31">
        <f>IF('Nezam. absolventů VŠ dle oborů'!Y$48&gt;0,'Nezam. absolventů VŠ dle oborů'!Y38/'Nezam. absolventů VŠ dle oborů'!Y$48,"")</f>
        <v>7.792207792207792E-2</v>
      </c>
      <c r="Z38" s="31">
        <f>IF('Nezam. absolventů VŠ dle oborů'!Z$48&gt;0,'Nezam. absolventů VŠ dle oborů'!Z38/'Nezam. absolventů VŠ dle oborů'!Z$48,"")</f>
        <v>0.10071942446043165</v>
      </c>
      <c r="AA38" s="31"/>
      <c r="AB38" s="31"/>
      <c r="AC38" s="31"/>
      <c r="AD38" s="31"/>
      <c r="AE38" s="31"/>
      <c r="AF38" s="31"/>
      <c r="AG38" s="31">
        <f>IF('Nezam. absolventů VŠ dle oborů'!AG$48&gt;0,'Nezam. absolventů VŠ dle oborů'!AG38/'Nezam. absolventů VŠ dle oborů'!AG$48,"")</f>
        <v>0.11583924349881797</v>
      </c>
      <c r="AH38" s="31">
        <f>IF('Nezam. absolventů VŠ dle oborů'!AH$48&gt;0,'Nezam. absolventů VŠ dle oborů'!AH38/'Nezam. absolventů VŠ dle oborů'!AH$48,"")</f>
        <v>0.10806247361756015</v>
      </c>
      <c r="AI38" s="31">
        <f>IF('Nezam. absolventů VŠ dle oborů'!AI$48&gt;0,'Nezam. absolventů VŠ dle oborů'!AI38/'Nezam. absolventů VŠ dle oborů'!AI$48,"")</f>
        <v>0.11178414096916299</v>
      </c>
      <c r="AJ38" s="31">
        <f>IF('Nezam. absolventů VŠ dle oborů'!AJ$48&gt;0,'Nezam. absolventů VŠ dle oborů'!AJ38/'Nezam. absolventů VŠ dle oborů'!AJ$48,"")</f>
        <v>0.10418963616317531</v>
      </c>
      <c r="AK38" s="31">
        <f>IF('Nezam. absolventů VŠ dle oborů'!AK$48&gt;0,'Nezam. absolventů VŠ dle oborů'!AK38/'Nezam. absolventů VŠ dle oborů'!AK$48,"")</f>
        <v>0.12982126058325494</v>
      </c>
      <c r="AL38" s="31">
        <f>IF('Nezam. absolventů VŠ dle oborů'!AL$48&gt;0,'Nezam. absolventů VŠ dle oborů'!AL38/'Nezam. absolventů VŠ dle oborů'!AL$48,"")</f>
        <v>0.10609037328094302</v>
      </c>
      <c r="AM38" s="31">
        <f>IF('Nezam. absolventů VŠ dle oborů'!AM$48&gt;0,'Nezam. absolventů VŠ dle oborů'!AM38/'Nezam. absolventů VŠ dle oborů'!AM$48,"")</f>
        <v>9.6126255380200865E-2</v>
      </c>
      <c r="AN38" s="31">
        <f>IF('Nezam. absolventů VŠ dle oborů'!AN$48&gt;0,'Nezam. absolventů VŠ dle oborů'!AN38/'Nezam. absolventů VŠ dle oborů'!AN$48,"")</f>
        <v>0.10500610500610501</v>
      </c>
      <c r="AO38" s="31">
        <f>IF('Nezam. absolventů VŠ dle oborů'!AO$48&gt;0,'Nezam. absolventů VŠ dle oborů'!AO38/'Nezam. absolventů VŠ dle oborů'!AO$48,"")</f>
        <v>0.109375</v>
      </c>
    </row>
    <row r="39" spans="1:41" x14ac:dyDescent="0.35">
      <c r="A39" t="s">
        <v>84</v>
      </c>
      <c r="B39" s="61" t="s">
        <v>69</v>
      </c>
      <c r="C39" s="31">
        <f>IF('Nezam. absolventů VŠ dle oborů'!C$48&gt;0,'Nezam. absolventů VŠ dle oborů'!C39/'Nezam. absolventů VŠ dle oborů'!C$48,"")</f>
        <v>0</v>
      </c>
      <c r="D39" s="31">
        <f>IF('Nezam. absolventů VŠ dle oborů'!D$48&gt;0,'Nezam. absolventů VŠ dle oborů'!D39/'Nezam. absolventů VŠ dle oborů'!D$48,"")</f>
        <v>1.4970059880239522E-3</v>
      </c>
      <c r="E39" s="31">
        <f>IF('Nezam. absolventů VŠ dle oborů'!E$48&gt;0,'Nezam. absolventů VŠ dle oborů'!E39/'Nezam. absolventů VŠ dle oborů'!E$48,"")</f>
        <v>2.4691358024691358E-3</v>
      </c>
      <c r="F39" s="31">
        <f>IF('Nezam. absolventů VŠ dle oborů'!F$48&gt;0,'Nezam. absolventů VŠ dle oborů'!F39/'Nezam. absolventů VŠ dle oborů'!F$48,"")</f>
        <v>1.2804097311139564E-3</v>
      </c>
      <c r="G39" s="31">
        <f>IF('Nezam. absolventů VŠ dle oborů'!G$48&gt;0,'Nezam. absolventů VŠ dle oborů'!G39/'Nezam. absolventů VŠ dle oborů'!G$48,"")</f>
        <v>1.8115942028985507E-3</v>
      </c>
      <c r="H39" s="31">
        <f>IF('Nezam. absolventů VŠ dle oborů'!H$48&gt;0,'Nezam. absolventů VŠ dle oborů'!H39/'Nezam. absolventů VŠ dle oborů'!H$48,"")</f>
        <v>2.3121387283236996E-3</v>
      </c>
      <c r="I39" s="31">
        <f>IF('Nezam. absolventů VŠ dle oborů'!I$48&gt;0,'Nezam. absolventů VŠ dle oborů'!I39/'Nezam. absolventů VŠ dle oborů'!I$48,"")</f>
        <v>7.5414781297134239E-3</v>
      </c>
      <c r="J39" s="31">
        <f>IF('Nezam. absolventů VŠ dle oborů'!J$48&gt;0,'Nezam. absolventů VŠ dle oborů'!J39/'Nezam. absolventů VŠ dle oborů'!J$48,"")</f>
        <v>2.2026431718061676E-3</v>
      </c>
      <c r="K39" s="31">
        <f>IF('Nezam. absolventů VŠ dle oborů'!K$48&gt;0,'Nezam. absolventů VŠ dle oborů'!K39/'Nezam. absolventů VŠ dle oborů'!K$48,"")</f>
        <v>2.8943560057887118E-3</v>
      </c>
      <c r="L39" s="31">
        <f>IF('Nezam. absolventů VŠ dle oborů'!L$48&gt;0,'Nezam. absolventů VŠ dle oborů'!L39/'Nezam. absolventů VŠ dle oborů'!L$48,"")</f>
        <v>0</v>
      </c>
      <c r="M39" s="31">
        <f>IF('Nezam. absolventů VŠ dle oborů'!M$48&gt;0,'Nezam. absolventů VŠ dle oborů'!M39/'Nezam. absolventů VŠ dle oborů'!M$48,"")</f>
        <v>1.0033444816053512E-2</v>
      </c>
      <c r="N39" s="31">
        <f>IF('Nezam. absolventů VŠ dle oborů'!N$48&gt;0,'Nezam. absolventů VŠ dle oborů'!N39/'Nezam. absolventů VŠ dle oborů'!N$48,"")</f>
        <v>0</v>
      </c>
      <c r="O39" s="31">
        <f>IF('Nezam. absolventů VŠ dle oborů'!O$48&gt;0,'Nezam. absolventů VŠ dle oborů'!O39/'Nezam. absolventů VŠ dle oborů'!O$48,"")</f>
        <v>2.7855153203342618E-3</v>
      </c>
      <c r="P39" s="31">
        <f>IF('Nezam. absolventů VŠ dle oborů'!P$48&gt;0,'Nezam. absolventů VŠ dle oborů'!P39/'Nezam. absolventů VŠ dle oborů'!P$48,"")</f>
        <v>9.8911968348170125E-4</v>
      </c>
      <c r="Q39" s="31">
        <f>IF('Nezam. absolventů VŠ dle oborů'!Q$48&gt;0,'Nezam. absolventů VŠ dle oborů'!Q39/'Nezam. absolventů VŠ dle oborů'!Q$48,"")</f>
        <v>1.5220700152207001E-3</v>
      </c>
      <c r="R39" s="31">
        <f>IF('Nezam. absolventů VŠ dle oborů'!R$48&gt;0,'Nezam. absolventů VŠ dle oborů'!R39/'Nezam. absolventů VŠ dle oborů'!R$48,"")</f>
        <v>1.0695187165775401E-3</v>
      </c>
      <c r="S39" s="31">
        <f>IF('Nezam. absolventů VŠ dle oborů'!S$48&gt;0,'Nezam. absolventů VŠ dle oborů'!S39/'Nezam. absolventů VŠ dle oborů'!S$48,"")</f>
        <v>1.7211703958691911E-3</v>
      </c>
      <c r="T39" s="31">
        <f>IF('Nezam. absolventů VŠ dle oborů'!T$48&gt;0,'Nezam. absolventů VŠ dle oborů'!T39/'Nezam. absolventů VŠ dle oborů'!T$48,"")</f>
        <v>0</v>
      </c>
      <c r="U39" s="31">
        <f>IF('Nezam. absolventů VŠ dle oborů'!U$48&gt;0,'Nezam. absolventů VŠ dle oborů'!U39/'Nezam. absolventů VŠ dle oborů'!U$48,"")</f>
        <v>1.1600928074245939E-3</v>
      </c>
      <c r="V39" s="31">
        <f>IF('Nezam. absolventů VŠ dle oborů'!V$48&gt;0,'Nezam. absolventů VŠ dle oborů'!V39/'Nezam. absolventů VŠ dle oborů'!V$48,"")</f>
        <v>0</v>
      </c>
      <c r="W39" s="31">
        <f>IF('Nezam. absolventů VŠ dle oborů'!W$48&gt;0,'Nezam. absolventů VŠ dle oborů'!W39/'Nezam. absolventů VŠ dle oborů'!W$48,"")</f>
        <v>7.7821011673151756E-4</v>
      </c>
      <c r="X39" s="31">
        <f>IF('Nezam. absolventů VŠ dle oborů'!X$48&gt;0,'Nezam. absolventů VŠ dle oborů'!X39/'Nezam. absolventů VŠ dle oborů'!X$48,"")</f>
        <v>5.2687038988408848E-4</v>
      </c>
      <c r="Y39" s="31">
        <f>IF('Nezam. absolventů VŠ dle oborů'!Y$48&gt;0,'Nezam. absolventů VŠ dle oborů'!Y39/'Nezam. absolventů VŠ dle oborů'!Y$48,"")</f>
        <v>6.1842918985776133E-4</v>
      </c>
      <c r="Z39" s="31">
        <f>IF('Nezam. absolventů VŠ dle oborů'!Z$48&gt;0,'Nezam. absolventů VŠ dle oborů'!Z39/'Nezam. absolventů VŠ dle oborů'!Z$48,"")</f>
        <v>1.7985611510791368E-3</v>
      </c>
      <c r="AA39" s="31"/>
      <c r="AB39" s="31"/>
      <c r="AC39" s="31"/>
      <c r="AD39" s="31"/>
      <c r="AE39" s="31"/>
      <c r="AF39" s="31"/>
      <c r="AG39" s="31">
        <f>IF('Nezam. absolventů VŠ dle oborů'!AG$48&gt;0,'Nezam. absolventů VŠ dle oborů'!AG39/'Nezam. absolventů VŠ dle oborů'!AG$48,"")</f>
        <v>6.1465721040189127E-3</v>
      </c>
      <c r="AH39" s="31">
        <f>IF('Nezam. absolventů VŠ dle oborů'!AH$48&gt;0,'Nezam. absolventů VŠ dle oborů'!AH39/'Nezam. absolventů VŠ dle oborů'!AH$48,"")</f>
        <v>5.0654284508231317E-3</v>
      </c>
      <c r="AI39" s="31">
        <f>IF('Nezam. absolventů VŠ dle oborů'!AI$48&gt;0,'Nezam. absolventů VŠ dle oborů'!AI39/'Nezam. absolventů VŠ dle oborů'!AI$48,"")</f>
        <v>8.2599118942731278E-3</v>
      </c>
      <c r="AJ39" s="31">
        <f>IF('Nezam. absolventů VŠ dle oborů'!AJ$48&gt;0,'Nezam. absolventů VŠ dle oborů'!AJ39/'Nezam. absolventů VŠ dle oborů'!AJ$48,"")</f>
        <v>6.615214994487321E-3</v>
      </c>
      <c r="AK39" s="31">
        <f>IF('Nezam. absolventů VŠ dle oborů'!AK$48&gt;0,'Nezam. absolventů VŠ dle oborů'!AK39/'Nezam. absolventů VŠ dle oborů'!AK$48,"")</f>
        <v>7.525870178739417E-3</v>
      </c>
      <c r="AL39" s="31">
        <f>IF('Nezam. absolventů VŠ dle oborů'!AL$48&gt;0,'Nezam. absolventů VŠ dle oborů'!AL39/'Nezam. absolventů VŠ dle oborů'!AL$48,"")</f>
        <v>3.929273084479371E-3</v>
      </c>
      <c r="AM39" s="31">
        <f>IF('Nezam. absolventů VŠ dle oborů'!AM$48&gt;0,'Nezam. absolventů VŠ dle oborů'!AM39/'Nezam. absolventů VŠ dle oborů'!AM$48,"")</f>
        <v>1.1477761836441894E-2</v>
      </c>
      <c r="AN39" s="31">
        <f>IF('Nezam. absolventů VŠ dle oborů'!AN$48&gt;0,'Nezam. absolventů VŠ dle oborů'!AN39/'Nezam. absolventů VŠ dle oborů'!AN$48,"")</f>
        <v>3.663003663003663E-3</v>
      </c>
      <c r="AO39" s="31">
        <f>IF('Nezam. absolventů VŠ dle oborů'!AO$48&gt;0,'Nezam. absolventů VŠ dle oborů'!AO39/'Nezam. absolventů VŠ dle oborů'!AO$48,"")</f>
        <v>8.6805555555555559E-3</v>
      </c>
    </row>
    <row r="40" spans="1:41" x14ac:dyDescent="0.35">
      <c r="A40" t="s">
        <v>84</v>
      </c>
      <c r="B40" s="61" t="s">
        <v>70</v>
      </c>
      <c r="C40" s="31">
        <f>IF('Nezam. absolventů VŠ dle oborů'!C$48&gt;0,'Nezam. absolventů VŠ dle oborů'!C40/'Nezam. absolventů VŠ dle oborů'!C$48,"")</f>
        <v>9.9255583126550868E-3</v>
      </c>
      <c r="D40" s="31">
        <f>IF('Nezam. absolventů VŠ dle oborů'!D$48&gt;0,'Nezam. absolventů VŠ dle oborů'!D40/'Nezam. absolventů VŠ dle oborů'!D$48,"")</f>
        <v>5.9880239520958087E-3</v>
      </c>
      <c r="E40" s="31">
        <f>IF('Nezam. absolventů VŠ dle oborů'!E$48&gt;0,'Nezam. absolventů VŠ dle oborů'!E40/'Nezam. absolventů VŠ dle oborů'!E$48,"")</f>
        <v>4.9382716049382715E-3</v>
      </c>
      <c r="F40" s="31">
        <f>IF('Nezam. absolventů VŠ dle oborů'!F$48&gt;0,'Nezam. absolventů VŠ dle oborů'!F40/'Nezam. absolventů VŠ dle oborů'!F$48,"")</f>
        <v>7.6824583866837385E-3</v>
      </c>
      <c r="G40" s="31">
        <f>IF('Nezam. absolventů VŠ dle oborů'!G$48&gt;0,'Nezam. absolventů VŠ dle oborů'!G40/'Nezam. absolventů VŠ dle oborů'!G$48,"")</f>
        <v>7.246376811594203E-3</v>
      </c>
      <c r="H40" s="31">
        <f>IF('Nezam. absolventů VŠ dle oborů'!H$48&gt;0,'Nezam. absolventů VŠ dle oborů'!H40/'Nezam. absolventů VŠ dle oborů'!H$48,"")</f>
        <v>9.2485549132947983E-3</v>
      </c>
      <c r="I40" s="31">
        <f>IF('Nezam. absolventů VŠ dle oborů'!I$48&gt;0,'Nezam. absolventů VŠ dle oborů'!I40/'Nezam. absolventů VŠ dle oborů'!I$48,"")</f>
        <v>1.3574660633484163E-2</v>
      </c>
      <c r="J40" s="31">
        <f>IF('Nezam. absolventů VŠ dle oborů'!J$48&gt;0,'Nezam. absolventů VŠ dle oborů'!J40/'Nezam. absolventů VŠ dle oborů'!J$48,"")</f>
        <v>1.2114537444933921E-2</v>
      </c>
      <c r="K40" s="31">
        <f>IF('Nezam. absolventů VŠ dle oborů'!K$48&gt;0,'Nezam. absolventů VŠ dle oborů'!K40/'Nezam. absolventů VŠ dle oborů'!K$48,"")</f>
        <v>1.4471780028943559E-2</v>
      </c>
      <c r="L40" s="31">
        <f>IF('Nezam. absolventů VŠ dle oborů'!L$48&gt;0,'Nezam. absolventů VŠ dle oborů'!L40/'Nezam. absolventů VŠ dle oborů'!L$48,"")</f>
        <v>7.4468085106382982E-3</v>
      </c>
      <c r="M40" s="31">
        <f>IF('Nezam. absolventů VŠ dle oborů'!M$48&gt;0,'Nezam. absolventů VŠ dle oborů'!M40/'Nezam. absolventů VŠ dle oborů'!M$48,"")</f>
        <v>1.3377926421404682E-2</v>
      </c>
      <c r="N40" s="31">
        <f>IF('Nezam. absolventů VŠ dle oborů'!N$48&gt;0,'Nezam. absolventů VŠ dle oborů'!N40/'Nezam. absolventů VŠ dle oborů'!N$48,"")</f>
        <v>8.2559339525283791E-3</v>
      </c>
      <c r="O40" s="31">
        <f>IF('Nezam. absolventů VŠ dle oborů'!O$48&gt;0,'Nezam. absolventů VŠ dle oborů'!O40/'Nezam. absolventů VŠ dle oborů'!O$48,"")</f>
        <v>6.9637883008356544E-3</v>
      </c>
      <c r="P40" s="31">
        <f>IF('Nezam. absolventů VŠ dle oborů'!P$48&gt;0,'Nezam. absolventů VŠ dle oborů'!P40/'Nezam. absolventů VŠ dle oborů'!P$48,"")</f>
        <v>3.956478733926805E-3</v>
      </c>
      <c r="Q40" s="31">
        <f>IF('Nezam. absolventů VŠ dle oborů'!Q$48&gt;0,'Nezam. absolventů VŠ dle oborů'!Q40/'Nezam. absolventů VŠ dle oborů'!Q$48,"")</f>
        <v>9.1324200913242004E-3</v>
      </c>
      <c r="R40" s="31">
        <f>IF('Nezam. absolventů VŠ dle oborů'!R$48&gt;0,'Nezam. absolventů VŠ dle oborů'!R40/'Nezam. absolventů VŠ dle oborů'!R$48,"")</f>
        <v>1.2834224598930482E-2</v>
      </c>
      <c r="S40" s="31">
        <f>IF('Nezam. absolventů VŠ dle oborů'!S$48&gt;0,'Nezam. absolventů VŠ dle oborů'!S40/'Nezam. absolventů VŠ dle oborů'!S$48,"")</f>
        <v>1.7211703958691909E-2</v>
      </c>
      <c r="T40" s="31">
        <f>IF('Nezam. absolventů VŠ dle oborů'!T$48&gt;0,'Nezam. absolventů VŠ dle oborů'!T40/'Nezam. absolventů VŠ dle oborů'!T$48,"")</f>
        <v>4.1322314049586778E-3</v>
      </c>
      <c r="U40" s="31">
        <f>IF('Nezam. absolventů VŠ dle oborů'!U$48&gt;0,'Nezam. absolventů VŠ dle oborů'!U40/'Nezam. absolventů VŠ dle oborů'!U$48,"")</f>
        <v>1.2761020881670533E-2</v>
      </c>
      <c r="V40" s="31">
        <f>IF('Nezam. absolventů VŠ dle oborů'!V$48&gt;0,'Nezam. absolventů VŠ dle oborů'!V40/'Nezam. absolventů VŠ dle oborů'!V$48,"")</f>
        <v>1.1869436201780416E-2</v>
      </c>
      <c r="W40" s="31">
        <f>IF('Nezam. absolventů VŠ dle oborů'!W$48&gt;0,'Nezam. absolventů VŠ dle oborů'!W40/'Nezam. absolventů VŠ dle oborů'!W$48,"")</f>
        <v>1.0116731517509728E-2</v>
      </c>
      <c r="X40" s="31">
        <f>IF('Nezam. absolventů VŠ dle oborů'!X$48&gt;0,'Nezam. absolventů VŠ dle oborů'!X40/'Nezam. absolventů VŠ dle oborů'!X$48,"")</f>
        <v>9.4836670179135937E-3</v>
      </c>
      <c r="Y40" s="31">
        <f>IF('Nezam. absolventů VŠ dle oborů'!Y$48&gt;0,'Nezam. absolventů VŠ dle oborů'!Y40/'Nezam. absolventů VŠ dle oborů'!Y$48,"")</f>
        <v>1.6697588126159554E-2</v>
      </c>
      <c r="Z40" s="31">
        <f>IF('Nezam. absolventů VŠ dle oborů'!Z$48&gt;0,'Nezam. absolventů VŠ dle oborů'!Z40/'Nezam. absolventů VŠ dle oborů'!Z$48,"")</f>
        <v>1.0791366906474821E-2</v>
      </c>
      <c r="AA40" s="31"/>
      <c r="AB40" s="31"/>
      <c r="AC40" s="31"/>
      <c r="AD40" s="31"/>
      <c r="AE40" s="31"/>
      <c r="AF40" s="31"/>
      <c r="AG40" s="31">
        <f>IF('Nezam. absolventů VŠ dle oborů'!AG$48&gt;0,'Nezam. absolventů VŠ dle oborů'!AG40/'Nezam. absolventů VŠ dle oborů'!AG$48,"")</f>
        <v>1.3711583924349883E-2</v>
      </c>
      <c r="AH40" s="31">
        <f>IF('Nezam. absolventů VŠ dle oborů'!AH$48&gt;0,'Nezam. absolventů VŠ dle oborů'!AH40/'Nezam. absolventů VŠ dle oborů'!AH$48,"")</f>
        <v>1.266357112705783E-2</v>
      </c>
      <c r="AI40" s="31">
        <f>IF('Nezam. absolventů VŠ dle oborů'!AI$48&gt;0,'Nezam. absolventů VŠ dle oborů'!AI40/'Nezam. absolventů VŠ dle oborů'!AI$48,"")</f>
        <v>1.817180616740088E-2</v>
      </c>
      <c r="AJ40" s="31">
        <f>IF('Nezam. absolventů VŠ dle oborů'!AJ$48&gt;0,'Nezam. absolventů VŠ dle oborů'!AJ40/'Nezam. absolventů VŠ dle oborů'!AJ$48,"")</f>
        <v>1.5986769570011026E-2</v>
      </c>
      <c r="AK40" s="31">
        <f>IF('Nezam. absolventů VŠ dle oborů'!AK$48&gt;0,'Nezam. absolventů VŠ dle oborů'!AK40/'Nezam. absolventů VŠ dle oborů'!AK$48,"")</f>
        <v>2.9162746942615239E-2</v>
      </c>
      <c r="AL40" s="31">
        <f>IF('Nezam. absolventů VŠ dle oborů'!AL$48&gt;0,'Nezam. absolventů VŠ dle oborů'!AL40/'Nezam. absolventů VŠ dle oborů'!AL$48,"")</f>
        <v>1.4734774066797643E-2</v>
      </c>
      <c r="AM40" s="31">
        <f>IF('Nezam. absolventů VŠ dle oborů'!AM$48&gt;0,'Nezam. absolventů VŠ dle oborů'!AM40/'Nezam. absolventů VŠ dle oborů'!AM$48,"")</f>
        <v>3.0129124820659971E-2</v>
      </c>
      <c r="AN40" s="31">
        <f>IF('Nezam. absolventů VŠ dle oborů'!AN$48&gt;0,'Nezam. absolventů VŠ dle oborů'!AN40/'Nezam. absolventů VŠ dle oborů'!AN$48,"")</f>
        <v>1.3431013431013432E-2</v>
      </c>
      <c r="AO40" s="31">
        <f>IF('Nezam. absolventů VŠ dle oborů'!AO$48&gt;0,'Nezam. absolventů VŠ dle oborů'!AO40/'Nezam. absolventů VŠ dle oborů'!AO$48,"")</f>
        <v>1.3888888888888888E-2</v>
      </c>
    </row>
    <row r="41" spans="1:41" x14ac:dyDescent="0.35">
      <c r="A41" t="s">
        <v>84</v>
      </c>
      <c r="B41" s="61" t="s">
        <v>71</v>
      </c>
      <c r="C41" s="31">
        <f>IF('Nezam. absolventů VŠ dle oborů'!C$48&gt;0,'Nezam. absolventů VŠ dle oborů'!C41/'Nezam. absolventů VŠ dle oborů'!C$48,"")</f>
        <v>2.4813895781637719E-2</v>
      </c>
      <c r="D41" s="31">
        <f>IF('Nezam. absolventů VŠ dle oborů'!D$48&gt;0,'Nezam. absolventů VŠ dle oborů'!D41/'Nezam. absolventů VŠ dle oborů'!D$48,"")</f>
        <v>3.1437125748502992E-2</v>
      </c>
      <c r="E41" s="31">
        <f>IF('Nezam. absolventů VŠ dle oborů'!E$48&gt;0,'Nezam. absolventů VŠ dle oborů'!E41/'Nezam. absolventů VŠ dle oborů'!E$48,"")</f>
        <v>9.876543209876543E-3</v>
      </c>
      <c r="F41" s="31">
        <f>IF('Nezam. absolventů VŠ dle oborů'!F$48&gt;0,'Nezam. absolventů VŠ dle oborů'!F41/'Nezam. absolventů VŠ dle oborů'!F$48,"")</f>
        <v>3.8412291933418691E-2</v>
      </c>
      <c r="G41" s="31">
        <f>IF('Nezam. absolventů VŠ dle oborů'!G$48&gt;0,'Nezam. absolventů VŠ dle oborů'!G41/'Nezam. absolventů VŠ dle oborů'!G$48,"")</f>
        <v>3.6231884057971016E-2</v>
      </c>
      <c r="H41" s="31">
        <f>IF('Nezam. absolventů VŠ dle oborů'!H$48&gt;0,'Nezam. absolventů VŠ dle oborů'!H41/'Nezam. absolventů VŠ dle oborů'!H$48,"")</f>
        <v>1.7341040462427744E-2</v>
      </c>
      <c r="I41" s="31">
        <f>IF('Nezam. absolventů VŠ dle oborů'!I$48&gt;0,'Nezam. absolventů VŠ dle oborů'!I41/'Nezam. absolventů VŠ dle oborů'!I$48,"")</f>
        <v>3.1674208144796379E-2</v>
      </c>
      <c r="J41" s="31">
        <f>IF('Nezam. absolventů VŠ dle oborů'!J$48&gt;0,'Nezam. absolventů VŠ dle oborů'!J41/'Nezam. absolventů VŠ dle oborů'!J$48,"")</f>
        <v>2.2026431718061675E-2</v>
      </c>
      <c r="K41" s="31">
        <f>IF('Nezam. absolventů VŠ dle oborů'!K$48&gt;0,'Nezam. absolventů VŠ dle oborů'!K41/'Nezam. absolventů VŠ dle oborů'!K$48,"")</f>
        <v>2.0260492040520984E-2</v>
      </c>
      <c r="L41" s="31">
        <f>IF('Nezam. absolventů VŠ dle oborů'!L$48&gt;0,'Nezam. absolventů VŠ dle oborů'!L41/'Nezam. absolventů VŠ dle oborů'!L$48,"")</f>
        <v>2.8723404255319149E-2</v>
      </c>
      <c r="M41" s="31">
        <f>IF('Nezam. absolventů VŠ dle oborů'!M$48&gt;0,'Nezam. absolventů VŠ dle oborů'!M41/'Nezam. absolventů VŠ dle oborů'!M$48,"")</f>
        <v>2.3411371237458192E-2</v>
      </c>
      <c r="N41" s="31">
        <f>IF('Nezam. absolventů VŠ dle oborů'!N$48&gt;0,'Nezam. absolventů VŠ dle oborů'!N41/'Nezam. absolventů VŠ dle oborů'!N$48,"")</f>
        <v>2.7863777089783281E-2</v>
      </c>
      <c r="O41" s="31">
        <f>IF('Nezam. absolventů VŠ dle oborů'!O$48&gt;0,'Nezam. absolventů VŠ dle oborů'!O41/'Nezam. absolventů VŠ dle oborů'!O$48,"")</f>
        <v>2.6462395543175487E-2</v>
      </c>
      <c r="P41" s="31">
        <f>IF('Nezam. absolventů VŠ dle oborů'!P$48&gt;0,'Nezam. absolventů VŠ dle oborů'!P41/'Nezam. absolventů VŠ dle oborů'!P$48,"")</f>
        <v>2.1760633036597428E-2</v>
      </c>
      <c r="Q41" s="31">
        <f>IF('Nezam. absolventů VŠ dle oborů'!Q$48&gt;0,'Nezam. absolventů VŠ dle oborů'!Q41/'Nezam. absolventů VŠ dle oborů'!Q$48,"")</f>
        <v>2.2831050228310501E-2</v>
      </c>
      <c r="R41" s="31">
        <f>IF('Nezam. absolventů VŠ dle oborů'!R$48&gt;0,'Nezam. absolventů VŠ dle oborů'!R41/'Nezam. absolventů VŠ dle oborů'!R$48,"")</f>
        <v>3.6363636363636362E-2</v>
      </c>
      <c r="S41" s="31">
        <f>IF('Nezam. absolventů VŠ dle oborů'!S$48&gt;0,'Nezam. absolventů VŠ dle oborů'!S41/'Nezam. absolventů VŠ dle oborů'!S$48,"")</f>
        <v>2.5817555938037865E-2</v>
      </c>
      <c r="T41" s="31">
        <f>IF('Nezam. absolventů VŠ dle oborů'!T$48&gt;0,'Nezam. absolventů VŠ dle oborů'!T41/'Nezam. absolventů VŠ dle oborů'!T$48,"")</f>
        <v>2.1694214876033058E-2</v>
      </c>
      <c r="U41" s="31">
        <f>IF('Nezam. absolventů VŠ dle oborů'!U$48&gt;0,'Nezam. absolventů VŠ dle oborů'!U41/'Nezam. absolventů VŠ dle oborů'!U$48,"")</f>
        <v>2.5522041763341066E-2</v>
      </c>
      <c r="V41" s="31">
        <f>IF('Nezam. absolventů VŠ dle oborů'!V$48&gt;0,'Nezam. absolventů VŠ dle oborů'!V41/'Nezam. absolventů VŠ dle oborů'!V$48,"")</f>
        <v>1.7804154302670624E-2</v>
      </c>
      <c r="W41" s="31">
        <f>IF('Nezam. absolventů VŠ dle oborů'!W$48&gt;0,'Nezam. absolventů VŠ dle oborů'!W41/'Nezam. absolventů VŠ dle oborů'!W$48,"")</f>
        <v>2.4902723735408562E-2</v>
      </c>
      <c r="X41" s="31">
        <f>IF('Nezam. absolventů VŠ dle oborů'!X$48&gt;0,'Nezam. absolventů VŠ dle oborů'!X41/'Nezam. absolventů VŠ dle oborů'!X$48,"")</f>
        <v>2.2128556375131718E-2</v>
      </c>
      <c r="Y41" s="31">
        <f>IF('Nezam. absolventů VŠ dle oborů'!Y$48&gt;0,'Nezam. absolventů VŠ dle oborů'!Y41/'Nezam. absolventů VŠ dle oborů'!Y$48,"")</f>
        <v>1.4223871366728509E-2</v>
      </c>
      <c r="Z41" s="31">
        <f>IF('Nezam. absolventů VŠ dle oborů'!Z$48&gt;0,'Nezam. absolventů VŠ dle oborů'!Z41/'Nezam. absolventů VŠ dle oborů'!Z$48,"")</f>
        <v>1.70863309352518E-2</v>
      </c>
      <c r="AA41" s="31"/>
      <c r="AB41" s="31"/>
      <c r="AC41" s="31"/>
      <c r="AD41" s="31"/>
      <c r="AE41" s="31"/>
      <c r="AF41" s="31"/>
      <c r="AG41" s="31">
        <f>IF('Nezam. absolventů VŠ dle oborů'!AG$48&gt;0,'Nezam. absolventů VŠ dle oborů'!AG41/'Nezam. absolventů VŠ dle oborů'!AG$48,"")</f>
        <v>2.3640661938534278E-2</v>
      </c>
      <c r="AH41" s="31">
        <f>IF('Nezam. absolventů VŠ dle oborů'!AH$48&gt;0,'Nezam. absolventů VŠ dle oborů'!AH41/'Nezam. absolventů VŠ dle oborů'!AH$48,"")</f>
        <v>2.1528070915998312E-2</v>
      </c>
      <c r="AI41" s="31">
        <f>IF('Nezam. absolventů VŠ dle oborů'!AI$48&gt;0,'Nezam. absolventů VŠ dle oborů'!AI41/'Nezam. absolventů VŠ dle oborů'!AI$48,"")</f>
        <v>2.2026431718061675E-2</v>
      </c>
      <c r="AJ41" s="31">
        <f>IF('Nezam. absolventů VŠ dle oborů'!AJ$48&gt;0,'Nezam. absolventů VŠ dle oborů'!AJ41/'Nezam. absolventů VŠ dle oborů'!AJ$48,"")</f>
        <v>1.9294377067254686E-2</v>
      </c>
      <c r="AK41" s="31">
        <f>IF('Nezam. absolventů VŠ dle oborů'!AK$48&gt;0,'Nezam. absolventů VŠ dle oborů'!AK41/'Nezam. absolventů VŠ dle oborů'!AK$48,"")</f>
        <v>1.7873941674506115E-2</v>
      </c>
      <c r="AL41" s="31">
        <f>IF('Nezam. absolventů VŠ dle oborů'!AL$48&gt;0,'Nezam. absolventů VŠ dle oborů'!AL41/'Nezam. absolventů VŠ dle oborů'!AL$48,"")</f>
        <v>4.1257367387033402E-2</v>
      </c>
      <c r="AM41" s="31">
        <f>IF('Nezam. absolventů VŠ dle oborů'!AM$48&gt;0,'Nezam. absolventů VŠ dle oborů'!AM41/'Nezam. absolventů VŠ dle oborů'!AM$48,"")</f>
        <v>3.0129124820659971E-2</v>
      </c>
      <c r="AN41" s="31">
        <f>IF('Nezam. absolventů VŠ dle oborů'!AN$48&gt;0,'Nezam. absolventů VŠ dle oborů'!AN41/'Nezam. absolventů VŠ dle oborů'!AN$48,"")</f>
        <v>3.7851037851037848E-2</v>
      </c>
      <c r="AO41" s="31">
        <f>IF('Nezam. absolventů VŠ dle oborů'!AO$48&gt;0,'Nezam. absolventů VŠ dle oborů'!AO41/'Nezam. absolventů VŠ dle oborů'!AO$48,"")</f>
        <v>3.125E-2</v>
      </c>
    </row>
    <row r="42" spans="1:41" x14ac:dyDescent="0.35">
      <c r="A42" t="s">
        <v>84</v>
      </c>
      <c r="B42" s="61" t="s">
        <v>72</v>
      </c>
      <c r="C42" s="31">
        <f>IF('Nezam. absolventů VŠ dle oborů'!C$48&gt;0,'Nezam. absolventů VŠ dle oborů'!C42/'Nezam. absolventů VŠ dle oborů'!C$48,"")</f>
        <v>0</v>
      </c>
      <c r="D42" s="31">
        <f>IF('Nezam. absolventů VŠ dle oborů'!D$48&gt;0,'Nezam. absolventů VŠ dle oborů'!D42/'Nezam. absolventů VŠ dle oborů'!D$48,"")</f>
        <v>0</v>
      </c>
      <c r="E42" s="31">
        <f>IF('Nezam. absolventů VŠ dle oborů'!E$48&gt;0,'Nezam. absolventů VŠ dle oborů'!E42/'Nezam. absolventů VŠ dle oborů'!E$48,"")</f>
        <v>2.4691358024691358E-3</v>
      </c>
      <c r="F42" s="31">
        <f>IF('Nezam. absolventů VŠ dle oborů'!F$48&gt;0,'Nezam. absolventů VŠ dle oborů'!F42/'Nezam. absolventů VŠ dle oborů'!F$48,"")</f>
        <v>0</v>
      </c>
      <c r="G42" s="31">
        <f>IF('Nezam. absolventů VŠ dle oborů'!G$48&gt;0,'Nezam. absolventů VŠ dle oborů'!G42/'Nezam. absolventů VŠ dle oborů'!G$48,"")</f>
        <v>0</v>
      </c>
      <c r="H42" s="31">
        <f>IF('Nezam. absolventů VŠ dle oborů'!H$48&gt;0,'Nezam. absolventů VŠ dle oborů'!H42/'Nezam. absolventů VŠ dle oborů'!H$48,"")</f>
        <v>1.1560693641618498E-3</v>
      </c>
      <c r="I42" s="31">
        <f>IF('Nezam. absolventů VŠ dle oborů'!I$48&gt;0,'Nezam. absolventů VŠ dle oborů'!I42/'Nezam. absolventů VŠ dle oborů'!I$48,"")</f>
        <v>1.5082956259426848E-3</v>
      </c>
      <c r="J42" s="31">
        <f>IF('Nezam. absolventů VŠ dle oborů'!J$48&gt;0,'Nezam. absolventů VŠ dle oborů'!J42/'Nezam. absolventů VŠ dle oborů'!J$48,"")</f>
        <v>2.2026431718061676E-3</v>
      </c>
      <c r="K42" s="31">
        <f>IF('Nezam. absolventů VŠ dle oborů'!K$48&gt;0,'Nezam. absolventů VŠ dle oborů'!K42/'Nezam. absolventů VŠ dle oborů'!K$48,"")</f>
        <v>5.7887120115774236E-3</v>
      </c>
      <c r="L42" s="31">
        <f>IF('Nezam. absolventů VŠ dle oborů'!L$48&gt;0,'Nezam. absolventů VŠ dle oborů'!L42/'Nezam. absolventů VŠ dle oborů'!L$48,"")</f>
        <v>2.1276595744680851E-3</v>
      </c>
      <c r="M42" s="31">
        <f>IF('Nezam. absolventů VŠ dle oborů'!M$48&gt;0,'Nezam. absolventů VŠ dle oborů'!M42/'Nezam. absolventů VŠ dle oborů'!M$48,"")</f>
        <v>0</v>
      </c>
      <c r="N42" s="31">
        <f>IF('Nezam. absolventů VŠ dle oborů'!N$48&gt;0,'Nezam. absolventů VŠ dle oborů'!N42/'Nezam. absolventů VŠ dle oborů'!N$48,"")</f>
        <v>0</v>
      </c>
      <c r="O42" s="31">
        <f>IF('Nezam. absolventů VŠ dle oborů'!O$48&gt;0,'Nezam. absolventů VŠ dle oborů'!O42/'Nezam. absolventů VŠ dle oborů'!O$48,"")</f>
        <v>1.3927576601671309E-3</v>
      </c>
      <c r="P42" s="31">
        <f>IF('Nezam. absolventů VŠ dle oborů'!P$48&gt;0,'Nezam. absolventů VŠ dle oborů'!P42/'Nezam. absolventů VŠ dle oborů'!P$48,"")</f>
        <v>0</v>
      </c>
      <c r="Q42" s="31">
        <f>IF('Nezam. absolventů VŠ dle oborů'!Q$48&gt;0,'Nezam. absolventů VŠ dle oborů'!Q42/'Nezam. absolventů VŠ dle oborů'!Q$48,"")</f>
        <v>0</v>
      </c>
      <c r="R42" s="31">
        <f>IF('Nezam. absolventů VŠ dle oborů'!R$48&gt;0,'Nezam. absolventů VŠ dle oborů'!R42/'Nezam. absolventů VŠ dle oborů'!R$48,"")</f>
        <v>0</v>
      </c>
      <c r="S42" s="31">
        <f>IF('Nezam. absolventů VŠ dle oborů'!S$48&gt;0,'Nezam. absolventů VŠ dle oborů'!S42/'Nezam. absolventů VŠ dle oborů'!S$48,"")</f>
        <v>0</v>
      </c>
      <c r="T42" s="31">
        <f>IF('Nezam. absolventů VŠ dle oborů'!T$48&gt;0,'Nezam. absolventů VŠ dle oborů'!T42/'Nezam. absolventů VŠ dle oborů'!T$48,"")</f>
        <v>0</v>
      </c>
      <c r="U42" s="31">
        <f>IF('Nezam. absolventů VŠ dle oborů'!U$48&gt;0,'Nezam. absolventů VŠ dle oborů'!U42/'Nezam. absolventů VŠ dle oborů'!U$48,"")</f>
        <v>0</v>
      </c>
      <c r="V42" s="31">
        <f>IF('Nezam. absolventů VŠ dle oborů'!V$48&gt;0,'Nezam. absolventů VŠ dle oborů'!V42/'Nezam. absolventů VŠ dle oborů'!V$48,"")</f>
        <v>0</v>
      </c>
      <c r="W42" s="31">
        <f>IF('Nezam. absolventů VŠ dle oborů'!W$48&gt;0,'Nezam. absolventů VŠ dle oborů'!W42/'Nezam. absolventů VŠ dle oborů'!W$48,"")</f>
        <v>0</v>
      </c>
      <c r="X42" s="31">
        <f>IF('Nezam. absolventů VŠ dle oborů'!X$48&gt;0,'Nezam. absolventů VŠ dle oborů'!X42/'Nezam. absolventů VŠ dle oborů'!X$48,"")</f>
        <v>0</v>
      </c>
      <c r="Y42" s="31">
        <f>IF('Nezam. absolventů VŠ dle oborů'!Y$48&gt;0,'Nezam. absolventů VŠ dle oborů'!Y42/'Nezam. absolventů VŠ dle oborů'!Y$48,"")</f>
        <v>0</v>
      </c>
      <c r="Z42" s="31">
        <f>IF('Nezam. absolventů VŠ dle oborů'!Z$48&gt;0,'Nezam. absolventů VŠ dle oborů'!Z42/'Nezam. absolventů VŠ dle oborů'!Z$48,"")</f>
        <v>0</v>
      </c>
      <c r="AA42" s="31"/>
      <c r="AB42" s="31"/>
      <c r="AC42" s="31"/>
      <c r="AD42" s="31"/>
      <c r="AE42" s="31"/>
      <c r="AF42" s="31"/>
      <c r="AG42" s="31">
        <f>IF('Nezam. absolventů VŠ dle oborů'!AG$48&gt;0,'Nezam. absolventů VŠ dle oborů'!AG42/'Nezam. absolventů VŠ dle oborů'!AG$48,"")</f>
        <v>0</v>
      </c>
      <c r="AH42" s="31">
        <f>IF('Nezam. absolventů VŠ dle oborů'!AH$48&gt;0,'Nezam. absolventů VŠ dle oborů'!AH42/'Nezam. absolventů VŠ dle oborů'!AH$48,"")</f>
        <v>0</v>
      </c>
      <c r="AI42" s="31">
        <f>IF('Nezam. absolventů VŠ dle oborů'!AI$48&gt;0,'Nezam. absolventů VŠ dle oborů'!AI42/'Nezam. absolventů VŠ dle oborů'!AI$48,"")</f>
        <v>1.1013215859030838E-3</v>
      </c>
      <c r="AJ42" s="31">
        <f>IF('Nezam. absolventů VŠ dle oborů'!AJ$48&gt;0,'Nezam. absolventů VŠ dle oborů'!AJ42/'Nezam. absolventů VŠ dle oborů'!AJ$48,"")</f>
        <v>5.5126791620727675E-4</v>
      </c>
      <c r="AK42" s="31">
        <f>IF('Nezam. absolventů VŠ dle oborů'!AK$48&gt;0,'Nezam. absolventů VŠ dle oborů'!AK42/'Nezam. absolventů VŠ dle oborů'!AK$48,"")</f>
        <v>0</v>
      </c>
      <c r="AL42" s="31">
        <f>IF('Nezam. absolventů VŠ dle oborů'!AL$48&gt;0,'Nezam. absolventů VŠ dle oborů'!AL42/'Nezam. absolventů VŠ dle oborů'!AL$48,"")</f>
        <v>0</v>
      </c>
      <c r="AM42" s="31">
        <f>IF('Nezam. absolventů VŠ dle oborů'!AM$48&gt;0,'Nezam. absolventů VŠ dle oborů'!AM42/'Nezam. absolventů VŠ dle oborů'!AM$48,"")</f>
        <v>0</v>
      </c>
      <c r="AN42" s="31">
        <f>IF('Nezam. absolventů VŠ dle oborů'!AN$48&gt;0,'Nezam. absolventů VŠ dle oborů'!AN42/'Nezam. absolventů VŠ dle oborů'!AN$48,"")</f>
        <v>0</v>
      </c>
      <c r="AO42" s="31">
        <f>IF('Nezam. absolventů VŠ dle oborů'!AO$48&gt;0,'Nezam. absolventů VŠ dle oborů'!AO42/'Nezam. absolventů VŠ dle oborů'!AO$48,"")</f>
        <v>0</v>
      </c>
    </row>
    <row r="43" spans="1:41" x14ac:dyDescent="0.35">
      <c r="A43" t="s">
        <v>84</v>
      </c>
      <c r="B43" s="61" t="s">
        <v>73</v>
      </c>
      <c r="C43" s="31">
        <f>IF('Nezam. absolventů VŠ dle oborů'!C$48&gt;0,'Nezam. absolventů VŠ dle oborů'!C43/'Nezam. absolventů VŠ dle oborů'!C$48,"")</f>
        <v>0</v>
      </c>
      <c r="D43" s="31">
        <f>IF('Nezam. absolventů VŠ dle oborů'!D$48&gt;0,'Nezam. absolventů VŠ dle oborů'!D43/'Nezam. absolventů VŠ dle oborů'!D$48,"")</f>
        <v>0</v>
      </c>
      <c r="E43" s="31">
        <f>IF('Nezam. absolventů VŠ dle oborů'!E$48&gt;0,'Nezam. absolventů VŠ dle oborů'!E43/'Nezam. absolventů VŠ dle oborů'!E$48,"")</f>
        <v>0</v>
      </c>
      <c r="F43" s="31">
        <f>IF('Nezam. absolventů VŠ dle oborů'!F$48&gt;0,'Nezam. absolventů VŠ dle oborů'!F43/'Nezam. absolventů VŠ dle oborů'!F$48,"")</f>
        <v>0</v>
      </c>
      <c r="G43" s="31">
        <f>IF('Nezam. absolventů VŠ dle oborů'!G$48&gt;0,'Nezam. absolventů VŠ dle oborů'!G43/'Nezam. absolventů VŠ dle oborů'!G$48,"")</f>
        <v>0</v>
      </c>
      <c r="H43" s="31">
        <f>IF('Nezam. absolventů VŠ dle oborů'!H$48&gt;0,'Nezam. absolventů VŠ dle oborů'!H43/'Nezam. absolventů VŠ dle oborů'!H$48,"")</f>
        <v>0</v>
      </c>
      <c r="I43" s="31">
        <f>IF('Nezam. absolventů VŠ dle oborů'!I$48&gt;0,'Nezam. absolventů VŠ dle oborů'!I43/'Nezam. absolventů VŠ dle oborů'!I$48,"")</f>
        <v>0</v>
      </c>
      <c r="J43" s="31">
        <f>IF('Nezam. absolventů VŠ dle oborů'!J$48&gt;0,'Nezam. absolventů VŠ dle oborů'!J43/'Nezam. absolventů VŠ dle oborů'!J$48,"")</f>
        <v>0</v>
      </c>
      <c r="K43" s="31">
        <f>IF('Nezam. absolventů VŠ dle oborů'!K$48&gt;0,'Nezam. absolventů VŠ dle oborů'!K43/'Nezam. absolventů VŠ dle oborů'!K$48,"")</f>
        <v>0</v>
      </c>
      <c r="L43" s="31">
        <f>IF('Nezam. absolventů VŠ dle oborů'!L$48&gt;0,'Nezam. absolventů VŠ dle oborů'!L43/'Nezam. absolventů VŠ dle oborů'!L$48,"")</f>
        <v>0</v>
      </c>
      <c r="M43" s="31">
        <f>IF('Nezam. absolventů VŠ dle oborů'!M$48&gt;0,'Nezam. absolventů VŠ dle oborů'!M43/'Nezam. absolventů VŠ dle oborů'!M$48,"")</f>
        <v>0</v>
      </c>
      <c r="N43" s="31">
        <f>IF('Nezam. absolventů VŠ dle oborů'!N$48&gt;0,'Nezam. absolventů VŠ dle oborů'!N43/'Nezam. absolventů VŠ dle oborů'!N$48,"")</f>
        <v>0</v>
      </c>
      <c r="O43" s="31">
        <f>IF('Nezam. absolventů VŠ dle oborů'!O$48&gt;0,'Nezam. absolventů VŠ dle oborů'!O43/'Nezam. absolventů VŠ dle oborů'!O$48,"")</f>
        <v>0</v>
      </c>
      <c r="P43" s="31">
        <f>IF('Nezam. absolventů VŠ dle oborů'!P$48&gt;0,'Nezam. absolventů VŠ dle oborů'!P43/'Nezam. absolventů VŠ dle oborů'!P$48,"")</f>
        <v>0</v>
      </c>
      <c r="Q43" s="31">
        <f>IF('Nezam. absolventů VŠ dle oborů'!Q$48&gt;0,'Nezam. absolventů VŠ dle oborů'!Q43/'Nezam. absolventů VŠ dle oborů'!Q$48,"")</f>
        <v>0</v>
      </c>
      <c r="R43" s="31">
        <f>IF('Nezam. absolventů VŠ dle oborů'!R$48&gt;0,'Nezam. absolventů VŠ dle oborů'!R43/'Nezam. absolventů VŠ dle oborů'!R$48,"")</f>
        <v>0</v>
      </c>
      <c r="S43" s="31">
        <f>IF('Nezam. absolventů VŠ dle oborů'!S$48&gt;0,'Nezam. absolventů VŠ dle oborů'!S43/'Nezam. absolventů VŠ dle oborů'!S$48,"")</f>
        <v>0</v>
      </c>
      <c r="T43" s="31">
        <f>IF('Nezam. absolventů VŠ dle oborů'!T$48&gt;0,'Nezam. absolventů VŠ dle oborů'!T43/'Nezam. absolventů VŠ dle oborů'!T$48,"")</f>
        <v>0</v>
      </c>
      <c r="U43" s="31">
        <f>IF('Nezam. absolventů VŠ dle oborů'!U$48&gt;0,'Nezam. absolventů VŠ dle oborů'!U43/'Nezam. absolventů VŠ dle oborů'!U$48,"")</f>
        <v>0</v>
      </c>
      <c r="V43" s="31">
        <f>IF('Nezam. absolventů VŠ dle oborů'!V$48&gt;0,'Nezam. absolventů VŠ dle oborů'!V43/'Nezam. absolventů VŠ dle oborů'!V$48,"")</f>
        <v>0</v>
      </c>
      <c r="W43" s="31">
        <f>IF('Nezam. absolventů VŠ dle oborů'!W$48&gt;0,'Nezam. absolventů VŠ dle oborů'!W43/'Nezam. absolventů VŠ dle oborů'!W$48,"")</f>
        <v>0</v>
      </c>
      <c r="X43" s="31">
        <f>IF('Nezam. absolventů VŠ dle oborů'!X$48&gt;0,'Nezam. absolventů VŠ dle oborů'!X43/'Nezam. absolventů VŠ dle oborů'!X$48,"")</f>
        <v>0</v>
      </c>
      <c r="Y43" s="31">
        <f>IF('Nezam. absolventů VŠ dle oborů'!Y$48&gt;0,'Nezam. absolventů VŠ dle oborů'!Y43/'Nezam. absolventů VŠ dle oborů'!Y$48,"")</f>
        <v>0</v>
      </c>
      <c r="Z43" s="31">
        <f>IF('Nezam. absolventů VŠ dle oborů'!Z$48&gt;0,'Nezam. absolventů VŠ dle oborů'!Z43/'Nezam. absolventů VŠ dle oborů'!Z$48,"")</f>
        <v>0</v>
      </c>
      <c r="AA43" s="31"/>
      <c r="AB43" s="31"/>
      <c r="AC43" s="31"/>
      <c r="AD43" s="31"/>
      <c r="AE43" s="31"/>
      <c r="AF43" s="31"/>
      <c r="AG43" s="31">
        <f>IF('Nezam. absolventů VŠ dle oborů'!AG$48&gt;0,'Nezam. absolventů VŠ dle oborů'!AG43/'Nezam. absolventů VŠ dle oborů'!AG$48,"")</f>
        <v>0</v>
      </c>
      <c r="AH43" s="31">
        <f>IF('Nezam. absolventů VŠ dle oborů'!AH$48&gt;0,'Nezam. absolventů VŠ dle oborů'!AH43/'Nezam. absolventů VŠ dle oborů'!AH$48,"")</f>
        <v>0</v>
      </c>
      <c r="AI43" s="31">
        <f>IF('Nezam. absolventů VŠ dle oborů'!AI$48&gt;0,'Nezam. absolventů VŠ dle oborů'!AI43/'Nezam. absolventů VŠ dle oborů'!AI$48,"")</f>
        <v>0</v>
      </c>
      <c r="AJ43" s="31">
        <f>IF('Nezam. absolventů VŠ dle oborů'!AJ$48&gt;0,'Nezam. absolventů VŠ dle oborů'!AJ43/'Nezam. absolventů VŠ dle oborů'!AJ$48,"")</f>
        <v>0</v>
      </c>
      <c r="AK43" s="31">
        <f>IF('Nezam. absolventů VŠ dle oborů'!AK$48&gt;0,'Nezam. absolventů VŠ dle oborů'!AK43/'Nezam. absolventů VŠ dle oborů'!AK$48,"")</f>
        <v>0</v>
      </c>
      <c r="AL43" s="31">
        <f>IF('Nezam. absolventů VŠ dle oborů'!AL$48&gt;0,'Nezam. absolventů VŠ dle oborů'!AL43/'Nezam. absolventů VŠ dle oborů'!AL$48,"")</f>
        <v>0</v>
      </c>
      <c r="AM43" s="31">
        <f>IF('Nezam. absolventů VŠ dle oborů'!AM$48&gt;0,'Nezam. absolventů VŠ dle oborů'!AM43/'Nezam. absolventů VŠ dle oborů'!AM$48,"")</f>
        <v>0</v>
      </c>
      <c r="AN43" s="31">
        <f>IF('Nezam. absolventů VŠ dle oborů'!AN$48&gt;0,'Nezam. absolventů VŠ dle oborů'!AN43/'Nezam. absolventů VŠ dle oborů'!AN$48,"")</f>
        <v>0</v>
      </c>
      <c r="AO43" s="31">
        <f>IF('Nezam. absolventů VŠ dle oborů'!AO$48&gt;0,'Nezam. absolventů VŠ dle oborů'!AO43/'Nezam. absolventů VŠ dle oborů'!AO$48,"")</f>
        <v>0</v>
      </c>
    </row>
    <row r="44" spans="1:41" x14ac:dyDescent="0.35">
      <c r="A44" t="s">
        <v>84</v>
      </c>
      <c r="B44" s="61" t="s">
        <v>74</v>
      </c>
      <c r="C44" s="31">
        <f>IF('Nezam. absolventů VŠ dle oborů'!C$48&gt;0,'Nezam. absolventů VŠ dle oborů'!C44/'Nezam. absolventů VŠ dle oborů'!C$48,"")</f>
        <v>0</v>
      </c>
      <c r="D44" s="31">
        <f>IF('Nezam. absolventů VŠ dle oborů'!D$48&gt;0,'Nezam. absolventů VŠ dle oborů'!D44/'Nezam. absolventů VŠ dle oborů'!D$48,"")</f>
        <v>0</v>
      </c>
      <c r="E44" s="31">
        <f>IF('Nezam. absolventů VŠ dle oborů'!E$48&gt;0,'Nezam. absolventů VŠ dle oborů'!E44/'Nezam. absolventů VŠ dle oborů'!E$48,"")</f>
        <v>0</v>
      </c>
      <c r="F44" s="31">
        <f>IF('Nezam. absolventů VŠ dle oborů'!F$48&gt;0,'Nezam. absolventů VŠ dle oborů'!F44/'Nezam. absolventů VŠ dle oborů'!F$48,"")</f>
        <v>0</v>
      </c>
      <c r="G44" s="31">
        <f>IF('Nezam. absolventů VŠ dle oborů'!G$48&gt;0,'Nezam. absolventů VŠ dle oborů'!G44/'Nezam. absolventů VŠ dle oborů'!G$48,"")</f>
        <v>0</v>
      </c>
      <c r="H44" s="31">
        <f>IF('Nezam. absolventů VŠ dle oborů'!H$48&gt;0,'Nezam. absolventů VŠ dle oborů'!H44/'Nezam. absolventů VŠ dle oborů'!H$48,"")</f>
        <v>0</v>
      </c>
      <c r="I44" s="31">
        <f>IF('Nezam. absolventů VŠ dle oborů'!I$48&gt;0,'Nezam. absolventů VŠ dle oborů'!I44/'Nezam. absolventů VŠ dle oborů'!I$48,"")</f>
        <v>0</v>
      </c>
      <c r="J44" s="31">
        <f>IF('Nezam. absolventů VŠ dle oborů'!J$48&gt;0,'Nezam. absolventů VŠ dle oborů'!J44/'Nezam. absolventů VŠ dle oborů'!J$48,"")</f>
        <v>0</v>
      </c>
      <c r="K44" s="31">
        <f>IF('Nezam. absolventů VŠ dle oborů'!K$48&gt;0,'Nezam. absolventů VŠ dle oborů'!K44/'Nezam. absolventů VŠ dle oborů'!K$48,"")</f>
        <v>0</v>
      </c>
      <c r="L44" s="31">
        <f>IF('Nezam. absolventů VŠ dle oborů'!L$48&gt;0,'Nezam. absolventů VŠ dle oborů'!L44/'Nezam. absolventů VŠ dle oborů'!L$48,"")</f>
        <v>0</v>
      </c>
      <c r="M44" s="31">
        <f>IF('Nezam. absolventů VŠ dle oborů'!M$48&gt;0,'Nezam. absolventů VŠ dle oborů'!M44/'Nezam. absolventů VŠ dle oborů'!M$48,"")</f>
        <v>0</v>
      </c>
      <c r="N44" s="31">
        <f>IF('Nezam. absolventů VŠ dle oborů'!N$48&gt;0,'Nezam. absolventů VŠ dle oborů'!N44/'Nezam. absolventů VŠ dle oborů'!N$48,"")</f>
        <v>0</v>
      </c>
      <c r="O44" s="31">
        <f>IF('Nezam. absolventů VŠ dle oborů'!O$48&gt;0,'Nezam. absolventů VŠ dle oborů'!O44/'Nezam. absolventů VŠ dle oborů'!O$48,"")</f>
        <v>0</v>
      </c>
      <c r="P44" s="31">
        <f>IF('Nezam. absolventů VŠ dle oborů'!P$48&gt;0,'Nezam. absolventů VŠ dle oborů'!P44/'Nezam. absolventů VŠ dle oborů'!P$48,"")</f>
        <v>0</v>
      </c>
      <c r="Q44" s="31">
        <f>IF('Nezam. absolventů VŠ dle oborů'!Q$48&gt;0,'Nezam. absolventů VŠ dle oborů'!Q44/'Nezam. absolventů VŠ dle oborů'!Q$48,"")</f>
        <v>0</v>
      </c>
      <c r="R44" s="31">
        <f>IF('Nezam. absolventů VŠ dle oborů'!R$48&gt;0,'Nezam. absolventů VŠ dle oborů'!R44/'Nezam. absolventů VŠ dle oborů'!R$48,"")</f>
        <v>0</v>
      </c>
      <c r="S44" s="31">
        <f>IF('Nezam. absolventů VŠ dle oborů'!S$48&gt;0,'Nezam. absolventů VŠ dle oborů'!S44/'Nezam. absolventů VŠ dle oborů'!S$48,"")</f>
        <v>0</v>
      </c>
      <c r="T44" s="31">
        <f>IF('Nezam. absolventů VŠ dle oborů'!T$48&gt;0,'Nezam. absolventů VŠ dle oborů'!T44/'Nezam. absolventů VŠ dle oborů'!T$48,"")</f>
        <v>0</v>
      </c>
      <c r="U44" s="31">
        <f>IF('Nezam. absolventů VŠ dle oborů'!U$48&gt;0,'Nezam. absolventů VŠ dle oborů'!U44/'Nezam. absolventů VŠ dle oborů'!U$48,"")</f>
        <v>0</v>
      </c>
      <c r="V44" s="31">
        <f>IF('Nezam. absolventů VŠ dle oborů'!V$48&gt;0,'Nezam. absolventů VŠ dle oborů'!V44/'Nezam. absolventů VŠ dle oborů'!V$48,"")</f>
        <v>0</v>
      </c>
      <c r="W44" s="31">
        <f>IF('Nezam. absolventů VŠ dle oborů'!W$48&gt;0,'Nezam. absolventů VŠ dle oborů'!W44/'Nezam. absolventů VŠ dle oborů'!W$48,"")</f>
        <v>0</v>
      </c>
      <c r="X44" s="31">
        <f>IF('Nezam. absolventů VŠ dle oborů'!X$48&gt;0,'Nezam. absolventů VŠ dle oborů'!X44/'Nezam. absolventů VŠ dle oborů'!X$48,"")</f>
        <v>0</v>
      </c>
      <c r="Y44" s="31">
        <f>IF('Nezam. absolventů VŠ dle oborů'!Y$48&gt;0,'Nezam. absolventů VŠ dle oborů'!Y44/'Nezam. absolventů VŠ dle oborů'!Y$48,"")</f>
        <v>0</v>
      </c>
      <c r="Z44" s="31">
        <f>IF('Nezam. absolventů VŠ dle oborů'!Z$48&gt;0,'Nezam. absolventů VŠ dle oborů'!Z44/'Nezam. absolventů VŠ dle oborů'!Z$48,"")</f>
        <v>0</v>
      </c>
      <c r="AA44" s="31"/>
      <c r="AB44" s="31"/>
      <c r="AC44" s="31"/>
      <c r="AD44" s="31"/>
      <c r="AE44" s="31"/>
      <c r="AF44" s="31"/>
      <c r="AG44" s="31">
        <f>IF('Nezam. absolventů VŠ dle oborů'!AG$48&gt;0,'Nezam. absolventů VŠ dle oborů'!AG44/'Nezam. absolventů VŠ dle oborů'!AG$48,"")</f>
        <v>0</v>
      </c>
      <c r="AH44" s="31">
        <f>IF('Nezam. absolventů VŠ dle oborů'!AH$48&gt;0,'Nezam. absolventů VŠ dle oborů'!AH44/'Nezam. absolventů VŠ dle oborů'!AH$48,"")</f>
        <v>0</v>
      </c>
      <c r="AI44" s="31">
        <f>IF('Nezam. absolventů VŠ dle oborů'!AI$48&gt;0,'Nezam. absolventů VŠ dle oborů'!AI44/'Nezam. absolventů VŠ dle oborů'!AI$48,"")</f>
        <v>0</v>
      </c>
      <c r="AJ44" s="31">
        <f>IF('Nezam. absolventů VŠ dle oborů'!AJ$48&gt;0,'Nezam. absolventů VŠ dle oborů'!AJ44/'Nezam. absolventů VŠ dle oborů'!AJ$48,"")</f>
        <v>0</v>
      </c>
      <c r="AK44" s="31">
        <f>IF('Nezam. absolventů VŠ dle oborů'!AK$48&gt;0,'Nezam. absolventů VŠ dle oborů'!AK44/'Nezam. absolventů VŠ dle oborů'!AK$48,"")</f>
        <v>0</v>
      </c>
      <c r="AL44" s="31">
        <f>IF('Nezam. absolventů VŠ dle oborů'!AL$48&gt;0,'Nezam. absolventů VŠ dle oborů'!AL44/'Nezam. absolventů VŠ dle oborů'!AL$48,"")</f>
        <v>0</v>
      </c>
      <c r="AM44" s="31">
        <f>IF('Nezam. absolventů VŠ dle oborů'!AM$48&gt;0,'Nezam. absolventů VŠ dle oborů'!AM44/'Nezam. absolventů VŠ dle oborů'!AM$48,"")</f>
        <v>0</v>
      </c>
      <c r="AN44" s="31">
        <f>IF('Nezam. absolventů VŠ dle oborů'!AN$48&gt;0,'Nezam. absolventů VŠ dle oborů'!AN44/'Nezam. absolventů VŠ dle oborů'!AN$48,"")</f>
        <v>0</v>
      </c>
      <c r="AO44" s="31">
        <f>IF('Nezam. absolventů VŠ dle oborů'!AO$48&gt;0,'Nezam. absolventů VŠ dle oborů'!AO44/'Nezam. absolventů VŠ dle oborů'!AO$48,"")</f>
        <v>0</v>
      </c>
    </row>
    <row r="45" spans="1:41" x14ac:dyDescent="0.35">
      <c r="A45" t="s">
        <v>84</v>
      </c>
      <c r="B45" s="61" t="s">
        <v>75</v>
      </c>
      <c r="C45" s="31">
        <f>IF('Nezam. absolventů VŠ dle oborů'!C$48&gt;0,'Nezam. absolventů VŠ dle oborů'!C45/'Nezam. absolventů VŠ dle oborů'!C$48,"")</f>
        <v>2.4813895781637717E-3</v>
      </c>
      <c r="D45" s="31">
        <f>IF('Nezam. absolventů VŠ dle oborů'!D$48&gt;0,'Nezam. absolventů VŠ dle oborů'!D45/'Nezam. absolventů VŠ dle oborů'!D$48,"")</f>
        <v>2.9940119760479044E-3</v>
      </c>
      <c r="E45" s="31">
        <f>IF('Nezam. absolventů VŠ dle oborů'!E$48&gt;0,'Nezam. absolventů VŠ dle oborů'!E45/'Nezam. absolventů VŠ dle oborů'!E$48,"")</f>
        <v>0</v>
      </c>
      <c r="F45" s="31">
        <f>IF('Nezam. absolventů VŠ dle oborů'!F$48&gt;0,'Nezam. absolventů VŠ dle oborů'!F45/'Nezam. absolventů VŠ dle oborů'!F$48,"")</f>
        <v>0</v>
      </c>
      <c r="G45" s="31">
        <f>IF('Nezam. absolventů VŠ dle oborů'!G$48&gt;0,'Nezam. absolventů VŠ dle oborů'!G45/'Nezam. absolventů VŠ dle oborů'!G$48,"")</f>
        <v>0</v>
      </c>
      <c r="H45" s="31">
        <f>IF('Nezam. absolventů VŠ dle oborů'!H$48&gt;0,'Nezam. absolventů VŠ dle oborů'!H45/'Nezam. absolventů VŠ dle oborů'!H$48,"")</f>
        <v>0</v>
      </c>
      <c r="I45" s="31">
        <f>IF('Nezam. absolventů VŠ dle oborů'!I$48&gt;0,'Nezam. absolventů VŠ dle oborů'!I45/'Nezam. absolventů VŠ dle oborů'!I$48,"")</f>
        <v>0</v>
      </c>
      <c r="J45" s="31">
        <f>IF('Nezam. absolventů VŠ dle oborů'!J$48&gt;0,'Nezam. absolventů VŠ dle oborů'!J45/'Nezam. absolventů VŠ dle oborů'!J$48,"")</f>
        <v>0</v>
      </c>
      <c r="K45" s="31">
        <f>IF('Nezam. absolventů VŠ dle oborů'!K$48&gt;0,'Nezam. absolventů VŠ dle oborů'!K45/'Nezam. absolventů VŠ dle oborů'!K$48,"")</f>
        <v>0</v>
      </c>
      <c r="L45" s="31">
        <f>IF('Nezam. absolventů VŠ dle oborů'!L$48&gt;0,'Nezam. absolventů VŠ dle oborů'!L45/'Nezam. absolventů VŠ dle oborů'!L$48,"")</f>
        <v>0</v>
      </c>
      <c r="M45" s="31">
        <f>IF('Nezam. absolventů VŠ dle oborů'!M$48&gt;0,'Nezam. absolventů VŠ dle oborů'!M45/'Nezam. absolventů VŠ dle oborů'!M$48,"")</f>
        <v>0</v>
      </c>
      <c r="N45" s="31">
        <f>IF('Nezam. absolventů VŠ dle oborů'!N$48&gt;0,'Nezam. absolventů VŠ dle oborů'!N45/'Nezam. absolventů VŠ dle oborů'!N$48,"")</f>
        <v>0</v>
      </c>
      <c r="O45" s="31">
        <f>IF('Nezam. absolventů VŠ dle oborů'!O$48&gt;0,'Nezam. absolventů VŠ dle oborů'!O45/'Nezam. absolventů VŠ dle oborů'!O$48,"")</f>
        <v>0</v>
      </c>
      <c r="P45" s="31">
        <f>IF('Nezam. absolventů VŠ dle oborů'!P$48&gt;0,'Nezam. absolventů VŠ dle oborů'!P45/'Nezam. absolventů VŠ dle oborů'!P$48,"")</f>
        <v>0</v>
      </c>
      <c r="Q45" s="31">
        <f>IF('Nezam. absolventů VŠ dle oborů'!Q$48&gt;0,'Nezam. absolventů VŠ dle oborů'!Q45/'Nezam. absolventů VŠ dle oborů'!Q$48,"")</f>
        <v>0</v>
      </c>
      <c r="R45" s="31">
        <f>IF('Nezam. absolventů VŠ dle oborů'!R$48&gt;0,'Nezam. absolventů VŠ dle oborů'!R45/'Nezam. absolventů VŠ dle oborů'!R$48,"")</f>
        <v>0</v>
      </c>
      <c r="S45" s="31">
        <f>IF('Nezam. absolventů VŠ dle oborů'!S$48&gt;0,'Nezam. absolventů VŠ dle oborů'!S45/'Nezam. absolventů VŠ dle oborů'!S$48,"")</f>
        <v>0</v>
      </c>
      <c r="T45" s="31">
        <f>IF('Nezam. absolventů VŠ dle oborů'!T$48&gt;0,'Nezam. absolventů VŠ dle oborů'!T45/'Nezam. absolventů VŠ dle oborů'!T$48,"")</f>
        <v>0</v>
      </c>
      <c r="U45" s="31">
        <f>IF('Nezam. absolventů VŠ dle oborů'!U$48&gt;0,'Nezam. absolventů VŠ dle oborů'!U45/'Nezam. absolventů VŠ dle oborů'!U$48,"")</f>
        <v>0</v>
      </c>
      <c r="V45" s="31">
        <f>IF('Nezam. absolventů VŠ dle oborů'!V$48&gt;0,'Nezam. absolventů VŠ dle oborů'!V45/'Nezam. absolventů VŠ dle oborů'!V$48,"")</f>
        <v>0</v>
      </c>
      <c r="W45" s="31">
        <f>IF('Nezam. absolventů VŠ dle oborů'!W$48&gt;0,'Nezam. absolventů VŠ dle oborů'!W45/'Nezam. absolventů VŠ dle oborů'!W$48,"")</f>
        <v>0</v>
      </c>
      <c r="X45" s="31">
        <f>IF('Nezam. absolventů VŠ dle oborů'!X$48&gt;0,'Nezam. absolventů VŠ dle oborů'!X45/'Nezam. absolventů VŠ dle oborů'!X$48,"")</f>
        <v>0</v>
      </c>
      <c r="Y45" s="31">
        <f>IF('Nezam. absolventů VŠ dle oborů'!Y$48&gt;0,'Nezam. absolventů VŠ dle oborů'!Y45/'Nezam. absolventů VŠ dle oborů'!Y$48,"")</f>
        <v>0</v>
      </c>
      <c r="Z45" s="31">
        <f>IF('Nezam. absolventů VŠ dle oborů'!Z$48&gt;0,'Nezam. absolventů VŠ dle oborů'!Z45/'Nezam. absolventů VŠ dle oborů'!Z$48,"")</f>
        <v>0</v>
      </c>
      <c r="AA45" s="31"/>
      <c r="AB45" s="31"/>
      <c r="AC45" s="31"/>
      <c r="AD45" s="31"/>
      <c r="AE45" s="31"/>
      <c r="AF45" s="31"/>
      <c r="AG45" s="31">
        <f>IF('Nezam. absolventů VŠ dle oborů'!AG$48&gt;0,'Nezam. absolventů VŠ dle oborů'!AG45/'Nezam. absolventů VŠ dle oborů'!AG$48,"")</f>
        <v>0</v>
      </c>
      <c r="AH45" s="31">
        <f>IF('Nezam. absolventů VŠ dle oborů'!AH$48&gt;0,'Nezam. absolventů VŠ dle oborů'!AH45/'Nezam. absolventů VŠ dle oborů'!AH$48,"")</f>
        <v>0</v>
      </c>
      <c r="AI45" s="31">
        <f>IF('Nezam. absolventů VŠ dle oborů'!AI$48&gt;0,'Nezam. absolventů VŠ dle oborů'!AI45/'Nezam. absolventů VŠ dle oborů'!AI$48,"")</f>
        <v>0</v>
      </c>
      <c r="AJ45" s="31">
        <f>IF('Nezam. absolventů VŠ dle oborů'!AJ$48&gt;0,'Nezam. absolventů VŠ dle oborů'!AJ45/'Nezam. absolventů VŠ dle oborů'!AJ$48,"")</f>
        <v>0</v>
      </c>
      <c r="AK45" s="31">
        <f>IF('Nezam. absolventů VŠ dle oborů'!AK$48&gt;0,'Nezam. absolventů VŠ dle oborů'!AK45/'Nezam. absolventů VŠ dle oborů'!AK$48,"")</f>
        <v>0</v>
      </c>
      <c r="AL45" s="31">
        <f>IF('Nezam. absolventů VŠ dle oborů'!AL$48&gt;0,'Nezam. absolventů VŠ dle oborů'!AL45/'Nezam. absolventů VŠ dle oborů'!AL$48,"")</f>
        <v>0</v>
      </c>
      <c r="AM45" s="31">
        <f>IF('Nezam. absolventů VŠ dle oborů'!AM$48&gt;0,'Nezam. absolventů VŠ dle oborů'!AM45/'Nezam. absolventů VŠ dle oborů'!AM$48,"")</f>
        <v>0</v>
      </c>
      <c r="AN45" s="31">
        <f>IF('Nezam. absolventů VŠ dle oborů'!AN$48&gt;0,'Nezam. absolventů VŠ dle oborů'!AN45/'Nezam. absolventů VŠ dle oborů'!AN$48,"")</f>
        <v>0</v>
      </c>
      <c r="AO45" s="31">
        <f>IF('Nezam. absolventů VŠ dle oborů'!AO$48&gt;0,'Nezam. absolventů VŠ dle oborů'!AO45/'Nezam. absolventů VŠ dle oborů'!AO$48,"")</f>
        <v>0</v>
      </c>
    </row>
    <row r="46" spans="1:41" x14ac:dyDescent="0.35">
      <c r="A46" t="s">
        <v>84</v>
      </c>
      <c r="B46" s="61" t="s">
        <v>76</v>
      </c>
      <c r="C46" s="31">
        <f>IF('Nezam. absolventů VŠ dle oborů'!C$48&gt;0,'Nezam. absolventů VŠ dle oborů'!C46/'Nezam. absolventů VŠ dle oborů'!C$48,"")</f>
        <v>0</v>
      </c>
      <c r="D46" s="31">
        <f>IF('Nezam. absolventů VŠ dle oborů'!D$48&gt;0,'Nezam. absolventů VŠ dle oborů'!D46/'Nezam. absolventů VŠ dle oborů'!D$48,"")</f>
        <v>0</v>
      </c>
      <c r="E46" s="31">
        <f>IF('Nezam. absolventů VŠ dle oborů'!E$48&gt;0,'Nezam. absolventů VŠ dle oborů'!E46/'Nezam. absolventů VŠ dle oborů'!E$48,"")</f>
        <v>0</v>
      </c>
      <c r="F46" s="31">
        <f>IF('Nezam. absolventů VŠ dle oborů'!F$48&gt;0,'Nezam. absolventů VŠ dle oborů'!F46/'Nezam. absolventů VŠ dle oborů'!F$48,"")</f>
        <v>0</v>
      </c>
      <c r="G46" s="31">
        <f>IF('Nezam. absolventů VŠ dle oborů'!G$48&gt;0,'Nezam. absolventů VŠ dle oborů'!G46/'Nezam. absolventů VŠ dle oborů'!G$48,"")</f>
        <v>0</v>
      </c>
      <c r="H46" s="31">
        <f>IF('Nezam. absolventů VŠ dle oborů'!H$48&gt;0,'Nezam. absolventů VŠ dle oborů'!H46/'Nezam. absolventů VŠ dle oborů'!H$48,"")</f>
        <v>0</v>
      </c>
      <c r="I46" s="31">
        <f>IF('Nezam. absolventů VŠ dle oborů'!I$48&gt;0,'Nezam. absolventů VŠ dle oborů'!I46/'Nezam. absolventů VŠ dle oborů'!I$48,"")</f>
        <v>0</v>
      </c>
      <c r="J46" s="31">
        <f>IF('Nezam. absolventů VŠ dle oborů'!J$48&gt;0,'Nezam. absolventů VŠ dle oborů'!J46/'Nezam. absolventů VŠ dle oborů'!J$48,"")</f>
        <v>0</v>
      </c>
      <c r="K46" s="31">
        <f>IF('Nezam. absolventů VŠ dle oborů'!K$48&gt;0,'Nezam. absolventů VŠ dle oborů'!K46/'Nezam. absolventů VŠ dle oborů'!K$48,"")</f>
        <v>0</v>
      </c>
      <c r="L46" s="31">
        <f>IF('Nezam. absolventů VŠ dle oborů'!L$48&gt;0,'Nezam. absolventů VŠ dle oborů'!L46/'Nezam. absolventů VŠ dle oborů'!L$48,"")</f>
        <v>0</v>
      </c>
      <c r="M46" s="31">
        <f>IF('Nezam. absolventů VŠ dle oborů'!M$48&gt;0,'Nezam. absolventů VŠ dle oborů'!M46/'Nezam. absolventů VŠ dle oborů'!M$48,"")</f>
        <v>0</v>
      </c>
      <c r="N46" s="31">
        <f>IF('Nezam. absolventů VŠ dle oborů'!N$48&gt;0,'Nezam. absolventů VŠ dle oborů'!N46/'Nezam. absolventů VŠ dle oborů'!N$48,"")</f>
        <v>0</v>
      </c>
      <c r="O46" s="31">
        <f>IF('Nezam. absolventů VŠ dle oborů'!O$48&gt;0,'Nezam. absolventů VŠ dle oborů'!O46/'Nezam. absolventů VŠ dle oborů'!O$48,"")</f>
        <v>0</v>
      </c>
      <c r="P46" s="31">
        <f>IF('Nezam. absolventů VŠ dle oborů'!P$48&gt;0,'Nezam. absolventů VŠ dle oborů'!P46/'Nezam. absolventů VŠ dle oborů'!P$48,"")</f>
        <v>0</v>
      </c>
      <c r="Q46" s="31">
        <f>IF('Nezam. absolventů VŠ dle oborů'!Q$48&gt;0,'Nezam. absolventů VŠ dle oborů'!Q46/'Nezam. absolventů VŠ dle oborů'!Q$48,"")</f>
        <v>0</v>
      </c>
      <c r="R46" s="31">
        <f>IF('Nezam. absolventů VŠ dle oborů'!R$48&gt;0,'Nezam. absolventů VŠ dle oborů'!R46/'Nezam. absolventů VŠ dle oborů'!R$48,"")</f>
        <v>0</v>
      </c>
      <c r="S46" s="31">
        <f>IF('Nezam. absolventů VŠ dle oborů'!S$48&gt;0,'Nezam. absolventů VŠ dle oborů'!S46/'Nezam. absolventů VŠ dle oborů'!S$48,"")</f>
        <v>0</v>
      </c>
      <c r="T46" s="31">
        <f>IF('Nezam. absolventů VŠ dle oborů'!T$48&gt;0,'Nezam. absolventů VŠ dle oborů'!T46/'Nezam. absolventů VŠ dle oborů'!T$48,"")</f>
        <v>0</v>
      </c>
      <c r="U46" s="31">
        <f>IF('Nezam. absolventů VŠ dle oborů'!U$48&gt;0,'Nezam. absolventů VŠ dle oborů'!U46/'Nezam. absolventů VŠ dle oborů'!U$48,"")</f>
        <v>0</v>
      </c>
      <c r="V46" s="31">
        <f>IF('Nezam. absolventů VŠ dle oborů'!V$48&gt;0,'Nezam. absolventů VŠ dle oborů'!V46/'Nezam. absolventů VŠ dle oborů'!V$48,"")</f>
        <v>0</v>
      </c>
      <c r="W46" s="31">
        <f>IF('Nezam. absolventů VŠ dle oborů'!W$48&gt;0,'Nezam. absolventů VŠ dle oborů'!W46/'Nezam. absolventů VŠ dle oborů'!W$48,"")</f>
        <v>0</v>
      </c>
      <c r="X46" s="31">
        <f>IF('Nezam. absolventů VŠ dle oborů'!X$48&gt;0,'Nezam. absolventů VŠ dle oborů'!X46/'Nezam. absolventů VŠ dle oborů'!X$48,"")</f>
        <v>0</v>
      </c>
      <c r="Y46" s="31">
        <f>IF('Nezam. absolventů VŠ dle oborů'!Y$48&gt;0,'Nezam. absolventů VŠ dle oborů'!Y46/'Nezam. absolventů VŠ dle oborů'!Y$48,"")</f>
        <v>0</v>
      </c>
      <c r="Z46" s="31">
        <f>IF('Nezam. absolventů VŠ dle oborů'!Z$48&gt;0,'Nezam. absolventů VŠ dle oborů'!Z46/'Nezam. absolventů VŠ dle oborů'!Z$48,"")</f>
        <v>0</v>
      </c>
      <c r="AA46" s="31"/>
      <c r="AB46" s="31"/>
      <c r="AC46" s="31"/>
      <c r="AD46" s="31"/>
      <c r="AE46" s="31"/>
      <c r="AF46" s="31"/>
      <c r="AG46" s="31">
        <f>IF('Nezam. absolventů VŠ dle oborů'!AG$48&gt;0,'Nezam. absolventů VŠ dle oborů'!AG46/'Nezam. absolventů VŠ dle oborů'!AG$48,"")</f>
        <v>0</v>
      </c>
      <c r="AH46" s="31">
        <f>IF('Nezam. absolventů VŠ dle oborů'!AH$48&gt;0,'Nezam. absolventů VŠ dle oborů'!AH46/'Nezam. absolventů VŠ dle oborů'!AH$48,"")</f>
        <v>0</v>
      </c>
      <c r="AI46" s="31">
        <f>IF('Nezam. absolventů VŠ dle oborů'!AI$48&gt;0,'Nezam. absolventů VŠ dle oborů'!AI46/'Nezam. absolventů VŠ dle oborů'!AI$48,"")</f>
        <v>0</v>
      </c>
      <c r="AJ46" s="31">
        <f>IF('Nezam. absolventů VŠ dle oborů'!AJ$48&gt;0,'Nezam. absolventů VŠ dle oborů'!AJ46/'Nezam. absolventů VŠ dle oborů'!AJ$48,"")</f>
        <v>0</v>
      </c>
      <c r="AK46" s="31">
        <f>IF('Nezam. absolventů VŠ dle oborů'!AK$48&gt;0,'Nezam. absolventů VŠ dle oborů'!AK46/'Nezam. absolventů VŠ dle oborů'!AK$48,"")</f>
        <v>0</v>
      </c>
      <c r="AL46" s="31">
        <f>IF('Nezam. absolventů VŠ dle oborů'!AL$48&gt;0,'Nezam. absolventů VŠ dle oborů'!AL46/'Nezam. absolventů VŠ dle oborů'!AL$48,"")</f>
        <v>1.9646365422396855E-3</v>
      </c>
      <c r="AM46" s="31">
        <f>IF('Nezam. absolventů VŠ dle oborů'!AM$48&gt;0,'Nezam. absolventů VŠ dle oborů'!AM46/'Nezam. absolventů VŠ dle oborů'!AM$48,"")</f>
        <v>0</v>
      </c>
      <c r="AN46" s="31">
        <f>IF('Nezam. absolventů VŠ dle oborů'!AN$48&gt;0,'Nezam. absolventů VŠ dle oborů'!AN46/'Nezam. absolventů VŠ dle oborů'!AN$48,"")</f>
        <v>0</v>
      </c>
      <c r="AO46" s="31">
        <f>IF('Nezam. absolventů VŠ dle oborů'!AO$48&gt;0,'Nezam. absolventů VŠ dle oborů'!AO46/'Nezam. absolventů VŠ dle oborů'!AO$48,"")</f>
        <v>0</v>
      </c>
    </row>
    <row r="47" spans="1:41" x14ac:dyDescent="0.35">
      <c r="A47" t="s">
        <v>84</v>
      </c>
      <c r="B47" s="61" t="s">
        <v>81</v>
      </c>
      <c r="C47" s="31">
        <f>IF('Nezam. absolventů VŠ dle oborů'!C$48&gt;0,'Nezam. absolventů VŠ dle oborů'!C47/'Nezam. absolventů VŠ dle oborů'!C$48,"")</f>
        <v>0</v>
      </c>
      <c r="D47" s="31">
        <f>IF('Nezam. absolventů VŠ dle oborů'!D$48&gt;0,'Nezam. absolventů VŠ dle oborů'!D47/'Nezam. absolventů VŠ dle oborů'!D$48,"")</f>
        <v>0</v>
      </c>
      <c r="E47" s="31">
        <f>IF('Nezam. absolventů VŠ dle oborů'!E$48&gt;0,'Nezam. absolventů VŠ dle oborů'!E47/'Nezam. absolventů VŠ dle oborů'!E$48,"")</f>
        <v>0</v>
      </c>
      <c r="F47" s="31">
        <f>IF('Nezam. absolventů VŠ dle oborů'!F$48&gt;0,'Nezam. absolventů VŠ dle oborů'!F47/'Nezam. absolventů VŠ dle oborů'!F$48,"")</f>
        <v>2.5608194622279128E-2</v>
      </c>
      <c r="G47" s="31">
        <f>IF('Nezam. absolventů VŠ dle oborů'!G$48&gt;0,'Nezam. absolventů VŠ dle oborů'!G47/'Nezam. absolventů VŠ dle oborů'!G$48,"")</f>
        <v>5.434782608695652E-3</v>
      </c>
      <c r="H47" s="31">
        <f>IF('Nezam. absolventů VŠ dle oborů'!H$48&gt;0,'Nezam. absolventů VŠ dle oborů'!H47/'Nezam. absolventů VŠ dle oborů'!H$48,"")</f>
        <v>1.8497109826589597E-2</v>
      </c>
      <c r="I47" s="31">
        <f>IF('Nezam. absolventů VŠ dle oborů'!I$48&gt;0,'Nezam. absolventů VŠ dle oborů'!I47/'Nezam. absolventů VŠ dle oborů'!I$48,"")</f>
        <v>9.0497737556561094E-3</v>
      </c>
      <c r="J47" s="31">
        <f>IF('Nezam. absolventů VŠ dle oborů'!J$48&gt;0,'Nezam. absolventů VŠ dle oborů'!J47/'Nezam. absolventů VŠ dle oborů'!J$48,"")</f>
        <v>3.3039647577092512E-3</v>
      </c>
      <c r="K47" s="31">
        <f>IF('Nezam. absolventů VŠ dle oborů'!K$48&gt;0,'Nezam. absolventů VŠ dle oborů'!K47/'Nezam. absolventů VŠ dle oborů'!K$48,"")</f>
        <v>1.1577424023154847E-2</v>
      </c>
      <c r="L47" s="31">
        <f>IF('Nezam. absolventů VŠ dle oborů'!L$48&gt;0,'Nezam. absolventů VŠ dle oborů'!L47/'Nezam. absolventů VŠ dle oborů'!L$48,"")</f>
        <v>1.3829787234042552E-2</v>
      </c>
      <c r="M47" s="31">
        <f>IF('Nezam. absolventů VŠ dle oborů'!M$48&gt;0,'Nezam. absolventů VŠ dle oborů'!M47/'Nezam. absolventů VŠ dle oborů'!M$48,"")</f>
        <v>1.5050167224080268E-2</v>
      </c>
      <c r="N47" s="31">
        <f>IF('Nezam. absolventů VŠ dle oborů'!N$48&gt;0,'Nezam. absolventů VŠ dle oborů'!N47/'Nezam. absolventů VŠ dle oborů'!N$48,"")</f>
        <v>8.2559339525283791E-3</v>
      </c>
      <c r="O47" s="31">
        <f>IF('Nezam. absolventů VŠ dle oborů'!O$48&gt;0,'Nezam. absolventů VŠ dle oborů'!O47/'Nezam. absolventů VŠ dle oborů'!O$48,"")</f>
        <v>4.178272980501393E-3</v>
      </c>
      <c r="P47" s="31">
        <f>IF('Nezam. absolventů VŠ dle oborů'!P$48&gt;0,'Nezam. absolventů VŠ dle oborů'!P47/'Nezam. absolventů VŠ dle oborů'!P$48,"")</f>
        <v>2.967359050445104E-3</v>
      </c>
      <c r="Q47" s="31">
        <f>IF('Nezam. absolventů VŠ dle oborů'!Q$48&gt;0,'Nezam. absolventů VŠ dle oborů'!Q47/'Nezam. absolventů VŠ dle oborů'!Q$48,"")</f>
        <v>4.5662100456621002E-3</v>
      </c>
      <c r="R47" s="31">
        <f>IF('Nezam. absolventů VŠ dle oborů'!R$48&gt;0,'Nezam. absolventů VŠ dle oborů'!R47/'Nezam. absolventů VŠ dle oborů'!R$48,"")</f>
        <v>3.2085561497326204E-3</v>
      </c>
      <c r="S47" s="31">
        <f>IF('Nezam. absolventů VŠ dle oborů'!S$48&gt;0,'Nezam. absolventů VŠ dle oborů'!S47/'Nezam. absolventů VŠ dle oborů'!S$48,"")</f>
        <v>5.1635111876075735E-3</v>
      </c>
      <c r="T47" s="31">
        <f>IF('Nezam. absolventů VŠ dle oborů'!T$48&gt;0,'Nezam. absolventů VŠ dle oborů'!T47/'Nezam. absolventů VŠ dle oborů'!T$48,"")</f>
        <v>5.1652892561983473E-3</v>
      </c>
      <c r="U47" s="31">
        <f>IF('Nezam. absolventů VŠ dle oborů'!U$48&gt;0,'Nezam. absolventů VŠ dle oborů'!U47/'Nezam. absolventů VŠ dle oborů'!U$48,"")</f>
        <v>3.4802784222737818E-3</v>
      </c>
      <c r="V47" s="31">
        <f>IF('Nezam. absolventů VŠ dle oborů'!V$48&gt;0,'Nezam. absolventů VŠ dle oborů'!V47/'Nezam. absolventů VŠ dle oborů'!V$48,"")</f>
        <v>2.225519287833828E-3</v>
      </c>
      <c r="W47" s="31">
        <f>IF('Nezam. absolventů VŠ dle oborů'!W$48&gt;0,'Nezam. absolventů VŠ dle oborů'!W47/'Nezam. absolventů VŠ dle oborů'!W$48,"")</f>
        <v>2.3346303501945525E-3</v>
      </c>
      <c r="X47" s="31">
        <f>IF('Nezam. absolventů VŠ dle oborů'!X$48&gt;0,'Nezam. absolventů VŠ dle oborů'!X47/'Nezam. absolventů VŠ dle oborů'!X$48,"")</f>
        <v>3.6880927291886197E-3</v>
      </c>
      <c r="Y47" s="31">
        <f>IF('Nezam. absolventů VŠ dle oborů'!Y$48&gt;0,'Nezam. absolventů VŠ dle oborů'!Y47/'Nezam. absolventů VŠ dle oborů'!Y$48,"")</f>
        <v>3.0921459492888066E-3</v>
      </c>
      <c r="Z47" s="31">
        <f>IF('Nezam. absolventů VŠ dle oborů'!Z$48&gt;0,'Nezam. absolventů VŠ dle oborů'!Z47/'Nezam. absolventů VŠ dle oborů'!Z$48,"")</f>
        <v>2.2482014388489208E-3</v>
      </c>
      <c r="AA47" s="31"/>
      <c r="AB47" s="31"/>
      <c r="AC47" s="31"/>
      <c r="AD47" s="31"/>
      <c r="AE47" s="31"/>
      <c r="AF47" s="31"/>
      <c r="AG47" s="31">
        <f>IF('Nezam. absolventů VŠ dle oborů'!AG$48&gt;0,'Nezam. absolventů VŠ dle oborů'!AG47/'Nezam. absolventů VŠ dle oborů'!AG$48,"")</f>
        <v>5.2009456264775411E-3</v>
      </c>
      <c r="AH47" s="31">
        <f>IF('Nezam. absolventů VŠ dle oborů'!AH$48&gt;0,'Nezam. absolventů VŠ dle oborů'!AH47/'Nezam. absolventů VŠ dle oborů'!AH$48,"")</f>
        <v>2.1105951878429719E-3</v>
      </c>
      <c r="AI47" s="31">
        <f>IF('Nezam. absolventů VŠ dle oborů'!AI$48&gt;0,'Nezam. absolventů VŠ dle oborů'!AI47/'Nezam. absolventů VŠ dle oborů'!AI$48,"")</f>
        <v>2.2026431718061676E-3</v>
      </c>
      <c r="AJ47" s="31">
        <f>IF('Nezam. absolventů VŠ dle oborů'!AJ$48&gt;0,'Nezam. absolventů VŠ dle oborů'!AJ47/'Nezam. absolventů VŠ dle oborů'!AJ$48,"")</f>
        <v>2.7563395810363835E-3</v>
      </c>
      <c r="AK47" s="31">
        <f>IF('Nezam. absolventů VŠ dle oborů'!AK$48&gt;0,'Nezam. absolventů VŠ dle oborů'!AK47/'Nezam. absolventů VŠ dle oborů'!AK$48,"")</f>
        <v>6.58513640639699E-3</v>
      </c>
      <c r="AL47" s="31">
        <f>IF('Nezam. absolventů VŠ dle oborů'!AL$48&gt;0,'Nezam. absolventů VŠ dle oborů'!AL47/'Nezam. absolventů VŠ dle oborů'!AL$48,"")</f>
        <v>2.9469548133595285E-3</v>
      </c>
      <c r="AM47" s="31">
        <f>IF('Nezam. absolventů VŠ dle oborů'!AM$48&gt;0,'Nezam. absolventů VŠ dle oborů'!AM47/'Nezam. absolventů VŠ dle oborů'!AM$48,"")</f>
        <v>2.8694404591104736E-3</v>
      </c>
      <c r="AN47" s="31">
        <f>IF('Nezam. absolventů VŠ dle oborů'!AN$48&gt;0,'Nezam. absolventů VŠ dle oborů'!AN47/'Nezam. absolventů VŠ dle oborů'!AN$48,"")</f>
        <v>1.221001221001221E-3</v>
      </c>
      <c r="AO47" s="31">
        <f>IF('Nezam. absolventů VŠ dle oborů'!AO$48&gt;0,'Nezam. absolventů VŠ dle oborů'!AO47/'Nezam. absolventů VŠ dle oborů'!AO$48,"")</f>
        <v>6.9444444444444441E-3</v>
      </c>
    </row>
  </sheetData>
  <mergeCells count="1">
    <mergeCell ref="C1:F1"/>
  </mergeCells>
  <conditionalFormatting sqref="C3:AO47">
    <cfRule type="cellIs" dxfId="1" priority="1" operator="greaterThan">
      <formula>$G$1</formula>
    </cfRule>
  </conditionalFormatting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pane xSplit="2" ySplit="2" topLeftCell="C27" activePane="bottomRight" state="frozen"/>
      <selection pane="topRight" activeCell="B1" sqref="B1"/>
      <selection pane="bottomLeft" activeCell="A3" sqref="A3"/>
      <selection pane="bottomRight" activeCell="Z33" sqref="Z33"/>
    </sheetView>
  </sheetViews>
  <sheetFormatPr defaultColWidth="8.81640625" defaultRowHeight="14.5" x14ac:dyDescent="0.35"/>
  <cols>
    <col min="1" max="1" width="3.7265625" bestFit="1" customWidth="1"/>
    <col min="2" max="2" width="54.7265625" bestFit="1" customWidth="1"/>
    <col min="3" max="3" width="7.453125" bestFit="1" customWidth="1"/>
    <col min="4" max="7" width="6" bestFit="1" customWidth="1"/>
    <col min="8" max="10" width="6.26953125" bestFit="1" customWidth="1"/>
    <col min="11" max="26" width="6" bestFit="1" customWidth="1"/>
    <col min="27" max="32" width="3.54296875" bestFit="1" customWidth="1"/>
    <col min="33" max="39" width="6" bestFit="1" customWidth="1"/>
    <col min="41" max="41" width="6.1796875" bestFit="1" customWidth="1"/>
  </cols>
  <sheetData>
    <row r="1" spans="1:41" ht="31.15" customHeight="1" x14ac:dyDescent="0.35">
      <c r="B1" s="49" t="s">
        <v>85</v>
      </c>
      <c r="C1" s="87" t="s">
        <v>83</v>
      </c>
      <c r="D1" s="87"/>
      <c r="E1" s="87"/>
      <c r="F1" s="87"/>
      <c r="G1" s="62">
        <v>0.05</v>
      </c>
      <c r="H1" s="63"/>
      <c r="I1" s="63"/>
      <c r="J1" s="64"/>
    </row>
    <row r="2" spans="1:41" ht="65.5" customHeight="1" x14ac:dyDescent="0.35">
      <c r="B2" s="50" t="s">
        <v>34</v>
      </c>
      <c r="C2" s="42">
        <v>36707</v>
      </c>
      <c r="D2" s="42">
        <f>DATE(YEAR(C2),MONTH(C2)+6,DAY(C2))</f>
        <v>36890</v>
      </c>
      <c r="E2" s="42">
        <f t="shared" ref="E2:AL2" si="0">DATE(YEAR(D2),MONTH(D2)+6,DAY(D2))</f>
        <v>37072</v>
      </c>
      <c r="F2" s="42">
        <f t="shared" si="0"/>
        <v>37255</v>
      </c>
      <c r="G2" s="42">
        <f t="shared" si="0"/>
        <v>37437</v>
      </c>
      <c r="H2" s="42">
        <f t="shared" si="0"/>
        <v>37620</v>
      </c>
      <c r="I2" s="42">
        <f t="shared" si="0"/>
        <v>37802</v>
      </c>
      <c r="J2" s="42">
        <f t="shared" si="0"/>
        <v>37985</v>
      </c>
      <c r="K2" s="42">
        <f t="shared" si="0"/>
        <v>38168</v>
      </c>
      <c r="L2" s="42">
        <f t="shared" si="0"/>
        <v>38351</v>
      </c>
      <c r="M2" s="42">
        <f t="shared" si="0"/>
        <v>38533</v>
      </c>
      <c r="N2" s="42">
        <f t="shared" si="0"/>
        <v>38716</v>
      </c>
      <c r="O2" s="42">
        <f t="shared" si="0"/>
        <v>38898</v>
      </c>
      <c r="P2" s="42">
        <f t="shared" si="0"/>
        <v>39081</v>
      </c>
      <c r="Q2" s="42">
        <f t="shared" si="0"/>
        <v>39263</v>
      </c>
      <c r="R2" s="42">
        <f t="shared" si="0"/>
        <v>39446</v>
      </c>
      <c r="S2" s="42">
        <f t="shared" si="0"/>
        <v>39629</v>
      </c>
      <c r="T2" s="42">
        <f t="shared" si="0"/>
        <v>39812</v>
      </c>
      <c r="U2" s="42">
        <f t="shared" si="0"/>
        <v>39994</v>
      </c>
      <c r="V2" s="42">
        <f t="shared" si="0"/>
        <v>40177</v>
      </c>
      <c r="W2" s="42">
        <f t="shared" si="0"/>
        <v>40359</v>
      </c>
      <c r="X2" s="42">
        <f t="shared" si="0"/>
        <v>40542</v>
      </c>
      <c r="Y2" s="42">
        <f t="shared" si="0"/>
        <v>40724</v>
      </c>
      <c r="Z2" s="42">
        <f t="shared" si="0"/>
        <v>40907</v>
      </c>
      <c r="AA2" s="42">
        <f t="shared" si="0"/>
        <v>41090</v>
      </c>
      <c r="AB2" s="42">
        <f t="shared" si="0"/>
        <v>41273</v>
      </c>
      <c r="AC2" s="42">
        <f t="shared" si="0"/>
        <v>41455</v>
      </c>
      <c r="AD2" s="42">
        <f t="shared" si="0"/>
        <v>41638</v>
      </c>
      <c r="AE2" s="42">
        <f t="shared" si="0"/>
        <v>41820</v>
      </c>
      <c r="AF2" s="42">
        <f t="shared" si="0"/>
        <v>42003</v>
      </c>
      <c r="AG2" s="42">
        <f t="shared" si="0"/>
        <v>42185</v>
      </c>
      <c r="AH2" s="42">
        <f t="shared" si="0"/>
        <v>42368</v>
      </c>
      <c r="AI2" s="42">
        <f t="shared" si="0"/>
        <v>42551</v>
      </c>
      <c r="AJ2" s="42">
        <f t="shared" si="0"/>
        <v>42734</v>
      </c>
      <c r="AK2" s="42">
        <f t="shared" si="0"/>
        <v>42916</v>
      </c>
      <c r="AL2" s="42">
        <f t="shared" si="0"/>
        <v>43099</v>
      </c>
      <c r="AM2" s="42">
        <f>DATE(YEAR(AL2),MONTH(AL2)+6,DAY(AL2))</f>
        <v>43281</v>
      </c>
      <c r="AN2" s="42">
        <f t="shared" ref="AN2:AO2" si="1">DATE(YEAR(AM2),MONTH(AM2)+6,DAY(AM2))</f>
        <v>43464</v>
      </c>
      <c r="AO2" s="42">
        <f t="shared" si="1"/>
        <v>43646</v>
      </c>
    </row>
    <row r="3" spans="1:41" x14ac:dyDescent="0.35">
      <c r="A3" t="s">
        <v>86</v>
      </c>
      <c r="B3" s="66" t="s">
        <v>35</v>
      </c>
      <c r="C3" s="31">
        <f>IF('Nezam. absolventů VŠ dle oborů'!C$98&gt;0,'Nezam. absolventů VŠ dle oborů'!C53/'Nezam. absolventů VŠ dle oborů'!C$98,"")</f>
        <v>1.17813383600377E-2</v>
      </c>
      <c r="D3" s="31">
        <f>IF('Nezam. absolventů VŠ dle oborů'!D$98&gt;0,'Nezam. absolventů VŠ dle oborů'!D53/'Nezam. absolventů VŠ dle oborů'!D$98,"")</f>
        <v>8.2977714556661929E-3</v>
      </c>
      <c r="E3" s="31">
        <f>IF('Nezam. absolventů VŠ dle oborů'!E$98&gt;0,'Nezam. absolventů VŠ dle oborů'!E53/'Nezam. absolventů VŠ dle oborů'!E$98,"")</f>
        <v>5.569620253164557E-3</v>
      </c>
      <c r="F3" s="31">
        <f>IF('Nezam. absolventů VŠ dle oborů'!F$98&gt;0,'Nezam. absolventů VŠ dle oborů'!F53/'Nezam. absolventů VŠ dle oborů'!F$98,"")</f>
        <v>1.0600706713780919E-2</v>
      </c>
      <c r="G3" s="31">
        <f>IF('Nezam. absolventů VŠ dle oborů'!G$98&gt;0,'Nezam. absolventů VŠ dle oborů'!G53/'Nezam. absolventů VŠ dle oborů'!G$98,"")</f>
        <v>1.0600706713780919E-2</v>
      </c>
      <c r="H3" s="31">
        <f>IF('Nezam. absolventů VŠ dle oborů'!H$98&gt;0,'Nezam. absolventů VŠ dle oborů'!H53/'Nezam. absolventů VŠ dle oborů'!H$98,"")</f>
        <v>8.5759872357399278E-3</v>
      </c>
      <c r="I3" s="31">
        <f>IF('Nezam. absolventů VŠ dle oborů'!I$98&gt;0,'Nezam. absolventů VŠ dle oborů'!I53/'Nezam. absolventů VŠ dle oborů'!I$98,"")</f>
        <v>7.9365079365079361E-3</v>
      </c>
      <c r="J3" s="31">
        <f>IF('Nezam. absolventů VŠ dle oborů'!J$98&gt;0,'Nezam. absolventů VŠ dle oborů'!J53/'Nezam. absolventů VŠ dle oborů'!J$98,"")</f>
        <v>7.429420505200594E-3</v>
      </c>
      <c r="K3" s="31">
        <f>IF('Nezam. absolventů VŠ dle oborů'!K$98&gt;0,'Nezam. absolventů VŠ dle oborů'!K53/'Nezam. absolventů VŠ dle oborů'!K$98,"")</f>
        <v>7.795582503248159E-3</v>
      </c>
      <c r="L3" s="31">
        <f>IF('Nezam. absolventů VŠ dle oborů'!L$98&gt;0,'Nezam. absolventů VŠ dle oborů'!L53/'Nezam. absolventů VŠ dle oborů'!L$98,"")</f>
        <v>9.1420534458509142E-3</v>
      </c>
      <c r="M3" s="31">
        <f>IF('Nezam. absolventů VŠ dle oborů'!M$98&gt;0,'Nezam. absolventů VŠ dle oborů'!M53/'Nezam. absolventů VŠ dle oborů'!M$98,"")</f>
        <v>1.0512483574244415E-2</v>
      </c>
      <c r="N3" s="31">
        <f>IF('Nezam. absolventů VŠ dle oborů'!N$98&gt;0,'Nezam. absolventů VŠ dle oborů'!N53/'Nezam. absolventů VŠ dle oborů'!N$98,"")</f>
        <v>6.6511473229132027E-3</v>
      </c>
      <c r="O3" s="31">
        <f>IF('Nezam. absolventů VŠ dle oborů'!O$98&gt;0,'Nezam. absolventů VŠ dle oborů'!O53/'Nezam. absolventů VŠ dle oborů'!O$98,"")</f>
        <v>8.9068825910931168E-3</v>
      </c>
      <c r="P3" s="31">
        <f>IF('Nezam. absolventů VŠ dle oborů'!P$98&gt;0,'Nezam. absolventů VŠ dle oborů'!P53/'Nezam. absolventů VŠ dle oborů'!P$98,"")</f>
        <v>4.2372881355932203E-3</v>
      </c>
      <c r="Q3" s="31">
        <f>IF('Nezam. absolventů VŠ dle oborů'!Q$98&gt;0,'Nezam. absolventů VŠ dle oborů'!Q53/'Nezam. absolventů VŠ dle oborů'!Q$98,"")</f>
        <v>7.164790174002047E-3</v>
      </c>
      <c r="R3" s="31">
        <f>IF('Nezam. absolventů VŠ dle oborů'!R$98&gt;0,'Nezam. absolventů VŠ dle oborů'!R53/'Nezam. absolventů VŠ dle oborů'!R$98,"")</f>
        <v>5.0890585241730284E-3</v>
      </c>
      <c r="S3" s="31">
        <f>IF('Nezam. absolventů VŠ dle oborů'!S$98&gt;0,'Nezam. absolventů VŠ dle oborů'!S53/'Nezam. absolventů VŠ dle oborů'!S$98,"")</f>
        <v>4.3763676148796497E-3</v>
      </c>
      <c r="T3" s="31">
        <f>IF('Nezam. absolventů VŠ dle oborů'!T$98&gt;0,'Nezam. absolventů VŠ dle oborů'!T53/'Nezam. absolventů VŠ dle oborů'!T$98,"")</f>
        <v>3.499222395023328E-3</v>
      </c>
      <c r="U3" s="31">
        <f>IF('Nezam. absolventů VŠ dle oborů'!U$98&gt;0,'Nezam. absolventů VŠ dle oborů'!U53/'Nezam. absolventů VŠ dle oborů'!U$98,"")</f>
        <v>4.8820179007323028E-3</v>
      </c>
      <c r="V3" s="31">
        <f>IF('Nezam. absolventů VŠ dle oborů'!V$98&gt;0,'Nezam. absolventů VŠ dle oborů'!V53/'Nezam. absolventů VŠ dle oborů'!V$98,"")</f>
        <v>6.8599937636420333E-3</v>
      </c>
      <c r="W3" s="31">
        <f>IF('Nezam. absolventů VŠ dle oborů'!W$98&gt;0,'Nezam. absolventů VŠ dle oborů'!W53/'Nezam. absolventů VŠ dle oborů'!W$98,"")</f>
        <v>3.8209606986899561E-3</v>
      </c>
      <c r="X3" s="31">
        <f>IF('Nezam. absolventů VŠ dle oborů'!X$98&gt;0,'Nezam. absolventů VŠ dle oborů'!X53/'Nezam. absolventů VŠ dle oborů'!X$98,"")</f>
        <v>6.7867397546332552E-3</v>
      </c>
      <c r="Y3" s="31">
        <f>IF('Nezam. absolventů VŠ dle oborů'!Y$98&gt;0,'Nezam. absolventů VŠ dle oborů'!Y53/'Nezam. absolventů VŠ dle oborů'!Y$98,"")</f>
        <v>7.5329566854990581E-3</v>
      </c>
      <c r="Z3" s="31">
        <f>IF('Nezam. absolventů VŠ dle oborů'!Z$98&gt;0,'Nezam. absolventů VŠ dle oborů'!Z53/'Nezam. absolventů VŠ dle oborů'!Z$98,"")</f>
        <v>3.5425101214574899E-3</v>
      </c>
      <c r="AA3" s="31"/>
      <c r="AB3" s="31"/>
      <c r="AC3" s="31"/>
      <c r="AD3" s="31"/>
      <c r="AE3" s="31"/>
      <c r="AF3" s="31"/>
      <c r="AG3" s="31">
        <f>IF('Nezam. absolventů VŠ dle oborů'!AG$98&gt;0,'Nezam. absolventů VŠ dle oborů'!AG53/'Nezam. absolventů VŠ dle oborů'!AG$98,"")</f>
        <v>2.7998133457769483E-3</v>
      </c>
      <c r="AH3" s="31">
        <f>IF('Nezam. absolventů VŠ dle oborů'!AH$98&gt;0,'Nezam. absolventů VŠ dle oborů'!AH53/'Nezam. absolventů VŠ dle oborů'!AH$98,"")</f>
        <v>3.3575825405707891E-3</v>
      </c>
      <c r="AI3" s="31">
        <f>IF('Nezam. absolventů VŠ dle oborů'!AI$98&gt;0,'Nezam. absolventů VŠ dle oborů'!AI53/'Nezam. absolventů VŠ dle oborů'!AI$98,"")</f>
        <v>3.856749311294766E-3</v>
      </c>
      <c r="AJ3" s="31">
        <f>IF('Nezam. absolventů VŠ dle oborů'!AJ$98&gt;0,'Nezam. absolventů VŠ dle oborů'!AJ53/'Nezam. absolventů VŠ dle oborů'!AJ$98,"")</f>
        <v>4.6511627906976744E-3</v>
      </c>
      <c r="AK3" s="31">
        <f>IF('Nezam. absolventů VŠ dle oborů'!AK$98&gt;0,'Nezam. absolventů VŠ dle oborů'!AK53/'Nezam. absolventů VŠ dle oborů'!AK$98,"")</f>
        <v>6.9025021570319244E-3</v>
      </c>
      <c r="AL3" s="31">
        <f>IF('Nezam. absolventů VŠ dle oborů'!AL$98&gt;0,'Nezam. absolventů VŠ dle oborů'!AL53/'Nezam. absolventů VŠ dle oborů'!AL$98,"")</f>
        <v>4.8413125336202257E-3</v>
      </c>
      <c r="AM3" s="31">
        <f>IF('Nezam. absolventů VŠ dle oborů'!AM$98&gt;0,'Nezam. absolventů VŠ dle oborů'!AM53/'Nezam. absolventů VŠ dle oborů'!AM$98,"")</f>
        <v>2.4968789013732834E-3</v>
      </c>
      <c r="AN3" s="31">
        <f>IF('Nezam. absolventů VŠ dle oborů'!AN$98&gt;0,'Nezam. absolventů VŠ dle oborů'!AN53/'Nezam. absolventů VŠ dle oborů'!AN$98,"")</f>
        <v>3.2383419689119169E-3</v>
      </c>
      <c r="AO3" s="31">
        <f>IF('Nezam. absolventů VŠ dle oborů'!AO$98&gt;0,'Nezam. absolventů VŠ dle oborů'!AO53/'Nezam. absolventů VŠ dle oborů'!AO$98,"")</f>
        <v>1.5337423312883436E-3</v>
      </c>
    </row>
    <row r="4" spans="1:41" x14ac:dyDescent="0.35">
      <c r="A4" t="s">
        <v>86</v>
      </c>
      <c r="B4" s="68" t="s">
        <v>36</v>
      </c>
      <c r="C4" s="31">
        <f>IF('Nezam. absolventů VŠ dle oborů'!C$98&gt;0,'Nezam. absolventů VŠ dle oborů'!C54/'Nezam. absolventů VŠ dle oborů'!C$98,"")</f>
        <v>2.8275212064090482E-3</v>
      </c>
      <c r="D4" s="31">
        <f>IF('Nezam. absolventů VŠ dle oborů'!D$98&gt;0,'Nezam. absolventů VŠ dle oborů'!D54/'Nezam. absolventů VŠ dle oborů'!D$98,"")</f>
        <v>3.3191085822664771E-3</v>
      </c>
      <c r="E4" s="31">
        <f>IF('Nezam. absolventů VŠ dle oborů'!E$98&gt;0,'Nezam. absolventů VŠ dle oborů'!E54/'Nezam. absolventů VŠ dle oborů'!E$98,"")</f>
        <v>4.0506329113924053E-3</v>
      </c>
      <c r="F4" s="31">
        <f>IF('Nezam. absolventů VŠ dle oborů'!F$98&gt;0,'Nezam. absolventů VŠ dle oborů'!F54/'Nezam. absolventů VŠ dle oborů'!F$98,"")</f>
        <v>3.5335689045936395E-3</v>
      </c>
      <c r="G4" s="31">
        <f>IF('Nezam. absolventů VŠ dle oborů'!G$98&gt;0,'Nezam. absolventů VŠ dle oborů'!G54/'Nezam. absolventů VŠ dle oborů'!G$98,"")</f>
        <v>3.5335689045936395E-3</v>
      </c>
      <c r="H4" s="31">
        <f>IF('Nezam. absolventů VŠ dle oborů'!H$98&gt;0,'Nezam. absolventů VŠ dle oborů'!H54/'Nezam. absolventů VŠ dle oborů'!H$98,"")</f>
        <v>5.9832469086557635E-4</v>
      </c>
      <c r="I4" s="31">
        <f>IF('Nezam. absolventů VŠ dle oborů'!I$98&gt;0,'Nezam. absolventů VŠ dle oborů'!I54/'Nezam. absolventů VŠ dle oborů'!I$98,"")</f>
        <v>2.5252525252525255E-3</v>
      </c>
      <c r="J4" s="31">
        <f>IF('Nezam. absolventů VŠ dle oborů'!J$98&gt;0,'Nezam. absolventů VŠ dle oborů'!J54/'Nezam. absolventů VŠ dle oborů'!J$98,"")</f>
        <v>1.9104224156230099E-3</v>
      </c>
      <c r="K4" s="31">
        <f>IF('Nezam. absolventů VŠ dle oborů'!K$98&gt;0,'Nezam. absolventů VŠ dle oborů'!K54/'Nezam. absolventů VŠ dle oborů'!K$98,"")</f>
        <v>3.0316154179298397E-3</v>
      </c>
      <c r="L4" s="31">
        <f>IF('Nezam. absolventů VŠ dle oborů'!L$98&gt;0,'Nezam. absolventů VŠ dle oborů'!L54/'Nezam. absolventů VŠ dle oborů'!L$98,"")</f>
        <v>3.0473511486169714E-3</v>
      </c>
      <c r="M4" s="31">
        <f>IF('Nezam. absolventů VŠ dle oborů'!M$98&gt;0,'Nezam. absolventů VŠ dle oborů'!M54/'Nezam. absolventů VŠ dle oborů'!M$98,"")</f>
        <v>5.2562417871222077E-3</v>
      </c>
      <c r="N4" s="31">
        <f>IF('Nezam. absolventů VŠ dle oborů'!N$98&gt;0,'Nezam. absolventů VŠ dle oborů'!N54/'Nezam. absolventů VŠ dle oborů'!N$98,"")</f>
        <v>1.9953441968739607E-3</v>
      </c>
      <c r="O4" s="31">
        <f>IF('Nezam. absolventů VŠ dle oborů'!O$98&gt;0,'Nezam. absolventů VŠ dle oborů'!O54/'Nezam. absolventů VŠ dle oborů'!O$98,"")</f>
        <v>3.2388663967611335E-3</v>
      </c>
      <c r="P4" s="31">
        <f>IF('Nezam. absolventů VŠ dle oborů'!P$98&gt;0,'Nezam. absolventů VŠ dle oborů'!P54/'Nezam. absolventů VŠ dle oborů'!P$98,"")</f>
        <v>3.5310734463276836E-3</v>
      </c>
      <c r="Q4" s="31">
        <f>IF('Nezam. absolventů VŠ dle oborů'!Q$98&gt;0,'Nezam. absolventů VŠ dle oborů'!Q54/'Nezam. absolventů VŠ dle oborů'!Q$98,"")</f>
        <v>2.0470829068577278E-3</v>
      </c>
      <c r="R4" s="31">
        <f>IF('Nezam. absolventů VŠ dle oborů'!R$98&gt;0,'Nezam. absolventů VŠ dle oborů'!R54/'Nezam. absolventů VŠ dle oborů'!R$98,"")</f>
        <v>2.1204410517387615E-3</v>
      </c>
      <c r="S4" s="31">
        <f>IF('Nezam. absolventů VŠ dle oborů'!S$98&gt;0,'Nezam. absolventů VŠ dle oborů'!S54/'Nezam. absolventů VŠ dle oborů'!S$98,"")</f>
        <v>3.2822757111597373E-3</v>
      </c>
      <c r="T4" s="31">
        <f>IF('Nezam. absolventů VŠ dle oborů'!T$98&gt;0,'Nezam. absolventů VŠ dle oborů'!T54/'Nezam. absolventů VŠ dle oborů'!T$98,"")</f>
        <v>1.1664074650077762E-3</v>
      </c>
      <c r="U4" s="31">
        <f>IF('Nezam. absolventů VŠ dle oborů'!U$98&gt;0,'Nezam. absolventů VŠ dle oborů'!U54/'Nezam. absolventů VŠ dle oborů'!U$98,"")</f>
        <v>8.1366965012205042E-4</v>
      </c>
      <c r="V4" s="31">
        <f>IF('Nezam. absolventů VŠ dle oborů'!V$98&gt;0,'Nezam. absolventů VŠ dle oborů'!V54/'Nezam. absolventů VŠ dle oborů'!V$98,"")</f>
        <v>1.5590894917368258E-3</v>
      </c>
      <c r="W4" s="31">
        <f>IF('Nezam. absolventů VŠ dle oborů'!W$98&gt;0,'Nezam. absolventů VŠ dle oborů'!W54/'Nezam. absolventů VŠ dle oborů'!W$98,"")</f>
        <v>2.1834061135371178E-3</v>
      </c>
      <c r="X4" s="31">
        <f>IF('Nezam. absolventů VŠ dle oborů'!X$98&gt;0,'Nezam. absolventů VŠ dle oborů'!X54/'Nezam. absolventů VŠ dle oborů'!X$98,"")</f>
        <v>2.3492560689115116E-3</v>
      </c>
      <c r="Y4" s="31">
        <f>IF('Nezam. absolventů VŠ dle oborů'!Y$98&gt;0,'Nezam. absolventů VŠ dle oborů'!Y54/'Nezam. absolventů VŠ dle oborů'!Y$98,"")</f>
        <v>9.4161958568738226E-4</v>
      </c>
      <c r="Z4" s="31">
        <f>IF('Nezam. absolventů VŠ dle oborů'!Z$98&gt;0,'Nezam. absolventů VŠ dle oborů'!Z54/'Nezam. absolventů VŠ dle oborů'!Z$98,"")</f>
        <v>2.2773279352226719E-3</v>
      </c>
      <c r="AA4" s="31"/>
      <c r="AB4" s="31"/>
      <c r="AC4" s="31"/>
      <c r="AD4" s="31"/>
      <c r="AE4" s="31"/>
      <c r="AF4" s="31"/>
      <c r="AG4" s="31">
        <f>IF('Nezam. absolventů VŠ dle oborů'!AG$98&gt;0,'Nezam. absolventů VŠ dle oborů'!AG54/'Nezam. absolventů VŠ dle oborů'!AG$98,"")</f>
        <v>2.7998133457769483E-3</v>
      </c>
      <c r="AH4" s="31">
        <f>IF('Nezam. absolventů VŠ dle oborů'!AH$98&gt;0,'Nezam. absolventů VŠ dle oborů'!AH54/'Nezam. absolventů VŠ dle oborů'!AH$98,"")</f>
        <v>1.6787912702853946E-3</v>
      </c>
      <c r="AI4" s="31">
        <f>IF('Nezam. absolventů VŠ dle oborů'!AI$98&gt;0,'Nezam. absolventů VŠ dle oborů'!AI54/'Nezam. absolventů VŠ dle oborů'!AI$98,"")</f>
        <v>3.3057851239669421E-3</v>
      </c>
      <c r="AJ4" s="31">
        <f>IF('Nezam. absolventů VŠ dle oborů'!AJ$98&gt;0,'Nezam. absolventů VŠ dle oborů'!AJ54/'Nezam. absolventů VŠ dle oborů'!AJ$98,"")</f>
        <v>2.5044722719141325E-3</v>
      </c>
      <c r="AK4" s="31">
        <f>IF('Nezam. absolventů VŠ dle oborů'!AK$98&gt;0,'Nezam. absolventů VŠ dle oborů'!AK54/'Nezam. absolventů VŠ dle oborů'!AK$98,"")</f>
        <v>3.4512510785159622E-3</v>
      </c>
      <c r="AL4" s="31">
        <f>IF('Nezam. absolventů VŠ dle oborů'!AL$98&gt;0,'Nezam. absolventů VŠ dle oborů'!AL54/'Nezam. absolventů VŠ dle oborů'!AL$98,"")</f>
        <v>4.8413125336202257E-3</v>
      </c>
      <c r="AM4" s="31">
        <f>IF('Nezam. absolventů VŠ dle oborů'!AM$98&gt;0,'Nezam. absolventů VŠ dle oborů'!AM54/'Nezam. absolventů VŠ dle oborů'!AM$98,"")</f>
        <v>8.7390761548064924E-3</v>
      </c>
      <c r="AN4" s="31">
        <f>IF('Nezam. absolventů VŠ dle oborů'!AN$98&gt;0,'Nezam. absolventů VŠ dle oborů'!AN54/'Nezam. absolventů VŠ dle oborů'!AN$98,"")</f>
        <v>3.8860103626943004E-3</v>
      </c>
      <c r="AO4" s="31">
        <f>IF('Nezam. absolventů VŠ dle oborů'!AO$98&gt;0,'Nezam. absolventů VŠ dle oborů'!AO54/'Nezam. absolventů VŠ dle oborů'!AO$98,"")</f>
        <v>9.202453987730062E-3</v>
      </c>
    </row>
    <row r="5" spans="1:41" x14ac:dyDescent="0.35">
      <c r="A5" t="s">
        <v>86</v>
      </c>
      <c r="B5" s="66" t="s">
        <v>37</v>
      </c>
      <c r="C5" s="31">
        <f>IF('Nezam. absolventů VŠ dle oborů'!C$98&gt;0,'Nezam. absolventů VŠ dle oborů'!C55/'Nezam. absolventů VŠ dle oborů'!C$98,"")</f>
        <v>9.42507068803016E-4</v>
      </c>
      <c r="D5" s="31">
        <f>IF('Nezam. absolventů VŠ dle oborů'!D$98&gt;0,'Nezam. absolventů VŠ dle oborů'!D55/'Nezam. absolventů VŠ dle oborů'!D$98,"")</f>
        <v>4.5045045045045045E-3</v>
      </c>
      <c r="E5" s="31">
        <f>IF('Nezam. absolventů VŠ dle oborů'!E$98&gt;0,'Nezam. absolventů VŠ dle oborů'!E55/'Nezam. absolventů VŠ dle oborů'!E$98,"")</f>
        <v>6.0759493670886075E-3</v>
      </c>
      <c r="F5" s="31">
        <f>IF('Nezam. absolventů VŠ dle oborů'!F$98&gt;0,'Nezam. absolventů VŠ dle oborů'!F55/'Nezam. absolventů VŠ dle oborů'!F$98,"")</f>
        <v>6.2819002748331371E-3</v>
      </c>
      <c r="G5" s="31">
        <f>IF('Nezam. absolventů VŠ dle oborů'!G$98&gt;0,'Nezam. absolventů VŠ dle oborů'!G55/'Nezam. absolventů VŠ dle oborů'!G$98,"")</f>
        <v>6.2819002748331371E-3</v>
      </c>
      <c r="H5" s="31">
        <f>IF('Nezam. absolventů VŠ dle oborů'!H$98&gt;0,'Nezam. absolventů VŠ dle oborů'!H55/'Nezam. absolventů VŠ dle oborů'!H$98,"")</f>
        <v>5.3849222177901872E-3</v>
      </c>
      <c r="I5" s="31">
        <f>IF('Nezam. absolventů VŠ dle oborů'!I$98&gt;0,'Nezam. absolventů VŠ dle oborů'!I55/'Nezam. absolventů VŠ dle oborů'!I$98,"")</f>
        <v>3.968253968253968E-3</v>
      </c>
      <c r="J5" s="31">
        <f>IF('Nezam. absolventů VŠ dle oborů'!J$98&gt;0,'Nezam. absolventů VŠ dle oborů'!J55/'Nezam. absolventů VŠ dle oborů'!J$98,"")</f>
        <v>5.0944597749946934E-3</v>
      </c>
      <c r="K5" s="31">
        <f>IF('Nezam. absolventů VŠ dle oborů'!K$98&gt;0,'Nezam. absolventů VŠ dle oborů'!K55/'Nezam. absolventů VŠ dle oborů'!K$98,"")</f>
        <v>1.0394110004330879E-2</v>
      </c>
      <c r="L5" s="31">
        <f>IF('Nezam. absolventů VŠ dle oborů'!L$98&gt;0,'Nezam. absolventů VŠ dle oborů'!L55/'Nezam. absolventů VŠ dle oborů'!L$98,"")</f>
        <v>6.0947022972339428E-3</v>
      </c>
      <c r="M5" s="31">
        <f>IF('Nezam. absolventů VŠ dle oborů'!M$98&gt;0,'Nezam. absolventů VŠ dle oborů'!M55/'Nezam. absolventů VŠ dle oborů'!M$98,"")</f>
        <v>9.1984231274638631E-3</v>
      </c>
      <c r="N5" s="31">
        <f>IF('Nezam. absolventů VŠ dle oborů'!N$98&gt;0,'Nezam. absolventů VŠ dle oborů'!N55/'Nezam. absolventů VŠ dle oborů'!N$98,"")</f>
        <v>1.0974393082806785E-2</v>
      </c>
      <c r="O5" s="31">
        <f>IF('Nezam. absolventů VŠ dle oborů'!O$98&gt;0,'Nezam. absolventů VŠ dle oborů'!O55/'Nezam. absolventů VŠ dle oborů'!O$98,"")</f>
        <v>8.9068825910931168E-3</v>
      </c>
      <c r="P5" s="31">
        <f>IF('Nezam. absolventů VŠ dle oborů'!P$98&gt;0,'Nezam. absolventů VŠ dle oborů'!P55/'Nezam. absolventů VŠ dle oborů'!P$98,"")</f>
        <v>1.2005649717514125E-2</v>
      </c>
      <c r="Q5" s="31">
        <f>IF('Nezam. absolventů VŠ dle oborů'!Q$98&gt;0,'Nezam. absolventů VŠ dle oborů'!Q55/'Nezam. absolventů VŠ dle oborů'!Q$98,"")</f>
        <v>8.1883316274309111E-3</v>
      </c>
      <c r="R5" s="31">
        <f>IF('Nezam. absolventů VŠ dle oborů'!R$98&gt;0,'Nezam. absolventů VŠ dle oborů'!R55/'Nezam. absolventů VŠ dle oborů'!R$98,"")</f>
        <v>6.3613231552162846E-3</v>
      </c>
      <c r="S5" s="31">
        <f>IF('Nezam. absolventů VŠ dle oborů'!S$98&gt;0,'Nezam. absolventů VŠ dle oborů'!S55/'Nezam. absolventů VŠ dle oborů'!S$98,"")</f>
        <v>1.4223194748358862E-2</v>
      </c>
      <c r="T5" s="31">
        <f>IF('Nezam. absolventů VŠ dle oborů'!T$98&gt;0,'Nezam. absolventů VŠ dle oborů'!T55/'Nezam. absolventů VŠ dle oborů'!T$98,"")</f>
        <v>8.9424572317262831E-3</v>
      </c>
      <c r="U5" s="31">
        <f>IF('Nezam. absolventů VŠ dle oborů'!U$98&gt;0,'Nezam. absolventů VŠ dle oborů'!U55/'Nezam. absolventů VŠ dle oborů'!U$98,"")</f>
        <v>8.1366965012205049E-3</v>
      </c>
      <c r="V5" s="31">
        <f>IF('Nezam. absolventů VŠ dle oborů'!V$98&gt;0,'Nezam. absolventů VŠ dle oborů'!V55/'Nezam. absolventů VŠ dle oborů'!V$98,"")</f>
        <v>9.0427190520735896E-3</v>
      </c>
      <c r="W5" s="31">
        <f>IF('Nezam. absolventů VŠ dle oborů'!W$98&gt;0,'Nezam. absolventů VŠ dle oborů'!W55/'Nezam. absolventů VŠ dle oborů'!W$98,"")</f>
        <v>1.4192139737991267E-2</v>
      </c>
      <c r="X5" s="31">
        <f>IF('Nezam. absolventů VŠ dle oborů'!X$98&gt;0,'Nezam. absolventů VŠ dle oborů'!X55/'Nezam. absolventů VŠ dle oborů'!X$98,"")</f>
        <v>1.2790394152962672E-2</v>
      </c>
      <c r="Y5" s="31">
        <f>IF('Nezam. absolventů VŠ dle oborů'!Y$98&gt;0,'Nezam. absolventů VŠ dle oborů'!Y55/'Nezam. absolventů VŠ dle oborů'!Y$98,"")</f>
        <v>1.4595103578154425E-2</v>
      </c>
      <c r="Z5" s="31">
        <f>IF('Nezam. absolventů VŠ dle oborů'!Z$98&gt;0,'Nezam. absolventů VŠ dle oborů'!Z55/'Nezam. absolventů VŠ dle oborů'!Z$98,"")</f>
        <v>9.1093117408906875E-3</v>
      </c>
      <c r="AA5" s="31"/>
      <c r="AB5" s="31"/>
      <c r="AC5" s="31"/>
      <c r="AD5" s="31"/>
      <c r="AE5" s="31"/>
      <c r="AF5" s="31"/>
      <c r="AG5" s="31">
        <f>IF('Nezam. absolventů VŠ dle oborů'!AG$98&gt;0,'Nezam. absolventů VŠ dle oborů'!AG55/'Nezam. absolventů VŠ dle oborů'!AG$98,"")</f>
        <v>1.4932337844143724E-2</v>
      </c>
      <c r="AH5" s="31">
        <f>IF('Nezam. absolventů VŠ dle oborů'!AH$98&gt;0,'Nezam. absolventů VŠ dle oborů'!AH55/'Nezam. absolventů VŠ dle oborů'!AH$98,"")</f>
        <v>1.510912143256855E-2</v>
      </c>
      <c r="AI5" s="31">
        <f>IF('Nezam. absolventů VŠ dle oborů'!AI$98&gt;0,'Nezam. absolventů VŠ dle oborů'!AI55/'Nezam. absolventů VŠ dle oborů'!AI$98,"")</f>
        <v>1.8181818181818181E-2</v>
      </c>
      <c r="AJ5" s="31">
        <f>IF('Nezam. absolventů VŠ dle oborů'!AJ$98&gt;0,'Nezam. absolventů VŠ dle oborů'!AJ55/'Nezam. absolventů VŠ dle oborů'!AJ$98,"")</f>
        <v>1.2522361359570662E-2</v>
      </c>
      <c r="AK5" s="31">
        <f>IF('Nezam. absolventů VŠ dle oborů'!AK$98&gt;0,'Nezam. absolventů VŠ dle oborů'!AK55/'Nezam. absolventů VŠ dle oborů'!AK$98,"")</f>
        <v>1.4667817083692839E-2</v>
      </c>
      <c r="AL5" s="31">
        <f>IF('Nezam. absolventů VŠ dle oborů'!AL$98&gt;0,'Nezam. absolventů VŠ dle oborů'!AL55/'Nezam. absolventů VŠ dle oborů'!AL$98,"")</f>
        <v>1.237224314147391E-2</v>
      </c>
      <c r="AM5" s="31">
        <f>IF('Nezam. absolventů VŠ dle oborů'!AM$98&gt;0,'Nezam. absolventů VŠ dle oborů'!AM55/'Nezam. absolventů VŠ dle oborů'!AM$98,"")</f>
        <v>1.4981273408239701E-2</v>
      </c>
      <c r="AN5" s="31">
        <f>IF('Nezam. absolventů VŠ dle oborů'!AN$98&gt;0,'Nezam. absolventů VŠ dle oborů'!AN55/'Nezam. absolventů VŠ dle oborů'!AN$98,"")</f>
        <v>1.4248704663212436E-2</v>
      </c>
      <c r="AO5" s="31">
        <f>IF('Nezam. absolventů VŠ dle oborů'!AO$98&gt;0,'Nezam. absolventů VŠ dle oborů'!AO55/'Nezam. absolventů VŠ dle oborů'!AO$98,"")</f>
        <v>1.2269938650306749E-2</v>
      </c>
    </row>
    <row r="6" spans="1:41" x14ac:dyDescent="0.35">
      <c r="A6" t="s">
        <v>86</v>
      </c>
      <c r="B6" s="68" t="s">
        <v>38</v>
      </c>
      <c r="C6" s="31">
        <f>IF('Nezam. absolventů VŠ dle oborů'!C$98&gt;0,'Nezam. absolventů VŠ dle oborů'!C56/'Nezam. absolventů VŠ dle oborů'!C$98,"")</f>
        <v>8.4825636192271438E-3</v>
      </c>
      <c r="D6" s="31">
        <f>IF('Nezam. absolventů VŠ dle oborů'!D$98&gt;0,'Nezam. absolventů VŠ dle oborů'!D56/'Nezam. absolventů VŠ dle oborů'!D$98,"")</f>
        <v>9.9573257467994308E-3</v>
      </c>
      <c r="E6" s="31">
        <f>IF('Nezam. absolventů VŠ dle oborů'!E$98&gt;0,'Nezam. absolventů VŠ dle oborů'!E56/'Nezam. absolventů VŠ dle oborů'!E$98,"")</f>
        <v>9.6202531645569623E-3</v>
      </c>
      <c r="F6" s="31">
        <f>IF('Nezam. absolventů VŠ dle oborů'!F$98&gt;0,'Nezam. absolventů VŠ dle oborů'!F56/'Nezam. absolventů VŠ dle oborů'!F$98,"")</f>
        <v>2.7483313702394976E-3</v>
      </c>
      <c r="G6" s="31">
        <f>IF('Nezam. absolventů VŠ dle oborů'!G$98&gt;0,'Nezam. absolventů VŠ dle oborů'!G56/'Nezam. absolventů VŠ dle oborů'!G$98,"")</f>
        <v>2.7483313702394976E-3</v>
      </c>
      <c r="H6" s="31">
        <f>IF('Nezam. absolventů VŠ dle oborů'!H$98&gt;0,'Nezam. absolventů VŠ dle oborů'!H56/'Nezam. absolventů VŠ dle oborů'!H$98,"")</f>
        <v>3.9888312724371761E-3</v>
      </c>
      <c r="I6" s="31">
        <f>IF('Nezam. absolventů VŠ dle oborů'!I$98&gt;0,'Nezam. absolventů VŠ dle oborů'!I56/'Nezam. absolventů VŠ dle oborů'!I$98,"")</f>
        <v>5.411255411255411E-3</v>
      </c>
      <c r="J6" s="31">
        <f>IF('Nezam. absolventů VŠ dle oborů'!J$98&gt;0,'Nezam. absolventů VŠ dle oborů'!J56/'Nezam. absolventů VŠ dle oborů'!J$98,"")</f>
        <v>4.8821906177032477E-3</v>
      </c>
      <c r="K6" s="31">
        <f>IF('Nezam. absolventů VŠ dle oborů'!K$98&gt;0,'Nezam. absolventů VŠ dle oborů'!K56/'Nezam. absolventů VŠ dle oborů'!K$98,"")</f>
        <v>3.8977912516240795E-3</v>
      </c>
      <c r="L6" s="31">
        <f>IF('Nezam. absolventů VŠ dle oborů'!L$98&gt;0,'Nezam. absolventů VŠ dle oborů'!L56/'Nezam. absolventů VŠ dle oborů'!L$98,"")</f>
        <v>4.6882325363338025E-3</v>
      </c>
      <c r="M6" s="31">
        <f>IF('Nezam. absolventů VŠ dle oborů'!M$98&gt;0,'Nezam. absolventů VŠ dle oborů'!M56/'Nezam. absolventů VŠ dle oborů'!M$98,"")</f>
        <v>5.2562417871222077E-3</v>
      </c>
      <c r="N6" s="31">
        <f>IF('Nezam. absolventů VŠ dle oborů'!N$98&gt;0,'Nezam. absolventů VŠ dle oborů'!N56/'Nezam. absolventů VŠ dle oborů'!N$98,"")</f>
        <v>4.6558031260392416E-3</v>
      </c>
      <c r="O6" s="31">
        <f>IF('Nezam. absolventů VŠ dle oborů'!O$98&gt;0,'Nezam. absolventů VŠ dle oborů'!O56/'Nezam. absolventů VŠ dle oborů'!O$98,"")</f>
        <v>4.048582995951417E-3</v>
      </c>
      <c r="P6" s="31">
        <f>IF('Nezam. absolventů VŠ dle oborů'!P$98&gt;0,'Nezam. absolventů VŠ dle oborů'!P56/'Nezam. absolventů VŠ dle oborů'!P$98,"")</f>
        <v>4.2372881355932203E-3</v>
      </c>
      <c r="Q6" s="31">
        <f>IF('Nezam. absolventů VŠ dle oborů'!Q$98&gt;0,'Nezam. absolventů VŠ dle oborů'!Q56/'Nezam. absolventů VŠ dle oborů'!Q$98,"")</f>
        <v>7.164790174002047E-3</v>
      </c>
      <c r="R6" s="31">
        <f>IF('Nezam. absolventů VŠ dle oborů'!R$98&gt;0,'Nezam. absolventů VŠ dle oborů'!R56/'Nezam. absolventů VŠ dle oborů'!R$98,"")</f>
        <v>4.2408821034775231E-3</v>
      </c>
      <c r="S6" s="31">
        <f>IF('Nezam. absolventů VŠ dle oborů'!S$98&gt;0,'Nezam. absolventů VŠ dle oborů'!S56/'Nezam. absolventů VŠ dle oborů'!S$98,"")</f>
        <v>7.658643326039387E-3</v>
      </c>
      <c r="T6" s="31">
        <f>IF('Nezam. absolventů VŠ dle oborů'!T$98&gt;0,'Nezam. absolventů VŠ dle oborů'!T56/'Nezam. absolventů VŠ dle oborů'!T$98,"")</f>
        <v>8.1648522550544327E-3</v>
      </c>
      <c r="U6" s="31">
        <f>IF('Nezam. absolventů VŠ dle oborů'!U$98&gt;0,'Nezam. absolventů VŠ dle oborů'!U56/'Nezam. absolventů VŠ dle oborů'!U$98,"")</f>
        <v>8.9503661513425543E-3</v>
      </c>
      <c r="V6" s="31">
        <f>IF('Nezam. absolventů VŠ dle oborů'!V$98&gt;0,'Nezam. absolventů VŠ dle oborů'!V56/'Nezam. absolventů VŠ dle oborů'!V$98,"")</f>
        <v>7.7954474586841285E-3</v>
      </c>
      <c r="W6" s="31">
        <f>IF('Nezam. absolventů VŠ dle oborů'!W$98&gt;0,'Nezam. absolventů VŠ dle oborů'!W56/'Nezam. absolventů VŠ dle oborů'!W$98,"")</f>
        <v>3.8209606986899561E-3</v>
      </c>
      <c r="X6" s="31">
        <f>IF('Nezam. absolventů VŠ dle oborů'!X$98&gt;0,'Nezam. absolventů VŠ dle oborů'!X56/'Nezam. absolventů VŠ dle oborů'!X$98,"")</f>
        <v>6.7867397546332552E-3</v>
      </c>
      <c r="Y6" s="31">
        <f>IF('Nezam. absolventů VŠ dle oborů'!Y$98&gt;0,'Nezam. absolventů VŠ dle oborů'!Y56/'Nezam. absolventů VŠ dle oborů'!Y$98,"")</f>
        <v>4.2372881355932203E-3</v>
      </c>
      <c r="Z6" s="31">
        <f>IF('Nezam. absolventů VŠ dle oborů'!Z$98&gt;0,'Nezam. absolventů VŠ dle oborů'!Z56/'Nezam. absolventů VŠ dle oborů'!Z$98,"")</f>
        <v>6.5789473684210523E-3</v>
      </c>
      <c r="AA6" s="31"/>
      <c r="AB6" s="31"/>
      <c r="AC6" s="31"/>
      <c r="AD6" s="31"/>
      <c r="AE6" s="31"/>
      <c r="AF6" s="31"/>
      <c r="AG6" s="31">
        <f>IF('Nezam. absolventů VŠ dle oborů'!AG$98&gt;0,'Nezam. absolventů VŠ dle oborů'!AG56/'Nezam. absolventů VŠ dle oborů'!AG$98,"")</f>
        <v>3.733084461035931E-3</v>
      </c>
      <c r="AH6" s="31">
        <f>IF('Nezam. absolventů VŠ dle oborů'!AH$98&gt;0,'Nezam. absolventů VŠ dle oborů'!AH56/'Nezam. absolventů VŠ dle oborů'!AH$98,"")</f>
        <v>7.554560716284275E-3</v>
      </c>
      <c r="AI6" s="31">
        <f>IF('Nezam. absolventů VŠ dle oborů'!AI$98&gt;0,'Nezam. absolventů VŠ dle oborů'!AI56/'Nezam. absolventů VŠ dle oborů'!AI$98,"")</f>
        <v>8.2644628099173556E-3</v>
      </c>
      <c r="AJ6" s="31">
        <f>IF('Nezam. absolventů VŠ dle oborů'!AJ$98&gt;0,'Nezam. absolventů VŠ dle oborů'!AJ56/'Nezam. absolventů VŠ dle oborů'!AJ$98,"")</f>
        <v>1.1806797853309481E-2</v>
      </c>
      <c r="AK6" s="31">
        <f>IF('Nezam. absolventů VŠ dle oborů'!AK$98&gt;0,'Nezam. absolventů VŠ dle oborů'!AK56/'Nezam. absolventů VŠ dle oborů'!AK$98,"")</f>
        <v>3.4512510785159622E-3</v>
      </c>
      <c r="AL6" s="31">
        <f>IF('Nezam. absolventů VŠ dle oborů'!AL$98&gt;0,'Nezam. absolventů VŠ dle oborů'!AL56/'Nezam. absolventů VŠ dle oborů'!AL$98,"")</f>
        <v>8.0688542227003758E-3</v>
      </c>
      <c r="AM6" s="31">
        <f>IF('Nezam. absolventů VŠ dle oborů'!AM$98&gt;0,'Nezam. absolventů VŠ dle oborů'!AM56/'Nezam. absolventů VŠ dle oborů'!AM$98,"")</f>
        <v>8.7390761548064924E-3</v>
      </c>
      <c r="AN6" s="31">
        <f>IF('Nezam. absolventů VŠ dle oborů'!AN$98&gt;0,'Nezam. absolventů VŠ dle oborů'!AN56/'Nezam. absolventů VŠ dle oborů'!AN$98,"")</f>
        <v>1.3601036269430052E-2</v>
      </c>
      <c r="AO6" s="31">
        <f>IF('Nezam. absolventů VŠ dle oborů'!AO$98&gt;0,'Nezam. absolventů VŠ dle oborů'!AO56/'Nezam. absolventů VŠ dle oborů'!AO$98,"")</f>
        <v>3.0674846625766872E-3</v>
      </c>
    </row>
    <row r="7" spans="1:41" x14ac:dyDescent="0.35">
      <c r="A7" t="s">
        <v>86</v>
      </c>
      <c r="B7" s="66" t="s">
        <v>39</v>
      </c>
      <c r="C7" s="31">
        <f>IF('Nezam. absolventů VŠ dle oborů'!C$98&gt;0,'Nezam. absolventů VŠ dle oborů'!C57/'Nezam. absolventů VŠ dle oborů'!C$98,"")</f>
        <v>1.2252591894439209E-2</v>
      </c>
      <c r="D7" s="31">
        <f>IF('Nezam. absolventů VŠ dle oborů'!D$98&gt;0,'Nezam. absolventů VŠ dle oborů'!D57/'Nezam. absolventů VŠ dle oborů'!D$98,"")</f>
        <v>8.060692271218587E-3</v>
      </c>
      <c r="E7" s="31">
        <f>IF('Nezam. absolventů VŠ dle oborů'!E$98&gt;0,'Nezam. absolventů VŠ dle oborů'!E57/'Nezam. absolventů VŠ dle oborů'!E$98,"")</f>
        <v>9.1139240506329117E-3</v>
      </c>
      <c r="F7" s="31">
        <f>IF('Nezam. absolventů VŠ dle oborů'!F$98&gt;0,'Nezam. absolventů VŠ dle oborů'!F57/'Nezam. absolventů VŠ dle oborů'!F$98,"")</f>
        <v>1.1385944248135061E-2</v>
      </c>
      <c r="G7" s="31">
        <f>IF('Nezam. absolventů VŠ dle oborů'!G$98&gt;0,'Nezam. absolventů VŠ dle oborů'!G57/'Nezam. absolventů VŠ dle oborů'!G$98,"")</f>
        <v>1.1385944248135061E-2</v>
      </c>
      <c r="H7" s="31">
        <f>IF('Nezam. absolventů VŠ dle oborů'!H$98&gt;0,'Nezam. absolventů VŠ dle oborů'!H57/'Nezam. absolventů VŠ dle oborů'!H$98,"")</f>
        <v>7.578779417630634E-3</v>
      </c>
      <c r="I7" s="31">
        <f>IF('Nezam. absolventů VŠ dle oborů'!I$98&gt;0,'Nezam. absolventů VŠ dle oborů'!I57/'Nezam. absolventů VŠ dle oborů'!I$98,"")</f>
        <v>6.854256854256854E-3</v>
      </c>
      <c r="J7" s="31">
        <f>IF('Nezam. absolventů VŠ dle oborů'!J$98&gt;0,'Nezam. absolventů VŠ dle oborů'!J57/'Nezam. absolventů VŠ dle oborů'!J$98,"")</f>
        <v>8.4907662916578214E-3</v>
      </c>
      <c r="K7" s="31">
        <f>IF('Nezam. absolventů VŠ dle oborů'!K$98&gt;0,'Nezam. absolventů VŠ dle oborů'!K57/'Nezam. absolventů VŠ dle oborů'!K$98,"")</f>
        <v>1.0394110004330879E-2</v>
      </c>
      <c r="L7" s="31">
        <f>IF('Nezam. absolventů VŠ dle oborů'!L$98&gt;0,'Nezam. absolventů VŠ dle oborů'!L57/'Nezam. absolventů VŠ dle oborů'!L$98,"")</f>
        <v>6.0947022972339428E-3</v>
      </c>
      <c r="M7" s="31">
        <f>IF('Nezam. absolventů VŠ dle oborů'!M$98&gt;0,'Nezam. absolventů VŠ dle oborů'!M57/'Nezam. absolventů VŠ dle oborů'!M$98,"")</f>
        <v>8.5413929040735869E-3</v>
      </c>
      <c r="N7" s="31">
        <f>IF('Nezam. absolventů VŠ dle oborů'!N$98&gt;0,'Nezam. absolventů VŠ dle oborů'!N57/'Nezam. absolventů VŠ dle oborů'!N$98,"")</f>
        <v>1.2304622547389425E-2</v>
      </c>
      <c r="O7" s="31">
        <f>IF('Nezam. absolventů VŠ dle oborů'!O$98&gt;0,'Nezam. absolventů VŠ dle oborů'!O57/'Nezam. absolventů VŠ dle oborů'!O$98,"")</f>
        <v>1.3765182186234818E-2</v>
      </c>
      <c r="P7" s="31">
        <f>IF('Nezam. absolventů VŠ dle oborů'!P$98&gt;0,'Nezam. absolventů VŠ dle oborů'!P57/'Nezam. absolventů VŠ dle oborů'!P$98,"")</f>
        <v>9.5338983050847464E-3</v>
      </c>
      <c r="Q7" s="31">
        <f>IF('Nezam. absolventů VŠ dle oborů'!Q$98&gt;0,'Nezam. absolventů VŠ dle oborů'!Q57/'Nezam. absolventů VŠ dle oborů'!Q$98,"")</f>
        <v>1.3306038894575231E-2</v>
      </c>
      <c r="R7" s="31">
        <f>IF('Nezam. absolventů VŠ dle oborů'!R$98&gt;0,'Nezam. absolventů VŠ dle oborů'!R57/'Nezam. absolventů VŠ dle oborů'!R$98,"")</f>
        <v>1.3570822731128074E-2</v>
      </c>
      <c r="S7" s="31">
        <f>IF('Nezam. absolventů VŠ dle oborů'!S$98&gt;0,'Nezam. absolventů VŠ dle oborů'!S57/'Nezam. absolventů VŠ dle oborů'!S$98,"")</f>
        <v>1.6411378555798686E-2</v>
      </c>
      <c r="T7" s="31">
        <f>IF('Nezam. absolventů VŠ dle oborů'!T$98&gt;0,'Nezam. absolventů VŠ dle oborů'!T57/'Nezam. absolventů VŠ dle oborů'!T$98,"")</f>
        <v>1.0497667185069984E-2</v>
      </c>
      <c r="U7" s="31">
        <f>IF('Nezam. absolventů VŠ dle oborů'!U$98&gt;0,'Nezam. absolventů VŠ dle oborů'!U57/'Nezam. absolventů VŠ dle oborů'!U$98,"")</f>
        <v>1.3018714401952807E-2</v>
      </c>
      <c r="V7" s="31">
        <f>IF('Nezam. absolventů VŠ dle oborů'!V$98&gt;0,'Nezam. absolventů VŠ dle oborů'!V57/'Nezam. absolventů VŠ dle oborů'!V$98,"")</f>
        <v>1.278453383224197E-2</v>
      </c>
      <c r="W7" s="31">
        <f>IF('Nezam. absolventů VŠ dle oborů'!W$98&gt;0,'Nezam. absolventů VŠ dle oborů'!W57/'Nezam. absolventů VŠ dle oborů'!W$98,"")</f>
        <v>1.6375545851528384E-2</v>
      </c>
      <c r="X7" s="31">
        <f>IF('Nezam. absolventů VŠ dle oborů'!X$98&gt;0,'Nezam. absolventů VŠ dle oborů'!X57/'Nezam. absolventů VŠ dle oborů'!X$98,"")</f>
        <v>1.1224223440354999E-2</v>
      </c>
      <c r="Y7" s="31">
        <f>IF('Nezam. absolventů VŠ dle oborů'!Y$98&gt;0,'Nezam. absolventů VŠ dle oborů'!Y57/'Nezam. absolventů VŠ dle oborů'!Y$98,"")</f>
        <v>1.1299435028248588E-2</v>
      </c>
      <c r="Z7" s="31">
        <f>IF('Nezam. absolventů VŠ dle oborů'!Z$98&gt;0,'Nezam. absolventů VŠ dle oborů'!Z57/'Nezam. absolventů VŠ dle oborů'!Z$98,"")</f>
        <v>1.138663967611336E-2</v>
      </c>
      <c r="AA7" s="31"/>
      <c r="AB7" s="31"/>
      <c r="AC7" s="31"/>
      <c r="AD7" s="31"/>
      <c r="AE7" s="31"/>
      <c r="AF7" s="31"/>
      <c r="AG7" s="31">
        <f>IF('Nezam. absolventů VŠ dle oborů'!AG$98&gt;0,'Nezam. absolventů VŠ dle oborů'!AG57/'Nezam. absolventů VŠ dle oborů'!AG$98,"")</f>
        <v>1.3532431171255249E-2</v>
      </c>
      <c r="AH7" s="31">
        <f>IF('Nezam. absolventů VŠ dle oborů'!AH$98&gt;0,'Nezam. absolventů VŠ dle oborů'!AH57/'Nezam. absolventů VŠ dle oborů'!AH$98,"")</f>
        <v>1.7347509792949075E-2</v>
      </c>
      <c r="AI7" s="31">
        <f>IF('Nezam. absolventů VŠ dle oborů'!AI$98&gt;0,'Nezam. absolventů VŠ dle oborů'!AI57/'Nezam. absolventů VŠ dle oborů'!AI$98,"")</f>
        <v>1.7079889807162536E-2</v>
      </c>
      <c r="AJ7" s="31">
        <f>IF('Nezam. absolventů VŠ dle oborů'!AJ$98&gt;0,'Nezam. absolventů VŠ dle oborů'!AJ57/'Nezam. absolventů VŠ dle oborů'!AJ$98,"")</f>
        <v>1.7531305903398926E-2</v>
      </c>
      <c r="AK7" s="31">
        <f>IF('Nezam. absolventů VŠ dle oborů'!AK$98&gt;0,'Nezam. absolventů VŠ dle oborů'!AK57/'Nezam. absolventů VŠ dle oborů'!AK$98,"")</f>
        <v>1.8119068162208801E-2</v>
      </c>
      <c r="AL7" s="31">
        <f>IF('Nezam. absolventů VŠ dle oborů'!AL$98&gt;0,'Nezam. absolventů VŠ dle oborů'!AL57/'Nezam. absolventů VŠ dle oborů'!AL$98,"")</f>
        <v>1.506186121570737E-2</v>
      </c>
      <c r="AM7" s="31">
        <f>IF('Nezam. absolventů VŠ dle oborů'!AM$98&gt;0,'Nezam. absolventů VŠ dle oborů'!AM57/'Nezam. absolventů VŠ dle oborů'!AM$98,"")</f>
        <v>1.9975031210986267E-2</v>
      </c>
      <c r="AN7" s="31">
        <f>IF('Nezam. absolventů VŠ dle oborů'!AN$98&gt;0,'Nezam. absolventů VŠ dle oborů'!AN57/'Nezam. absolventů VŠ dle oborů'!AN$98,"")</f>
        <v>1.4896373056994818E-2</v>
      </c>
      <c r="AO7" s="31">
        <f>IF('Nezam. absolventů VŠ dle oborů'!AO$98&gt;0,'Nezam. absolventů VŠ dle oborů'!AO57/'Nezam. absolventů VŠ dle oborů'!AO$98,"")</f>
        <v>1.5337423312883436E-2</v>
      </c>
    </row>
    <row r="8" spans="1:41" x14ac:dyDescent="0.35">
      <c r="A8" t="s">
        <v>86</v>
      </c>
      <c r="B8" s="68" t="s">
        <v>40</v>
      </c>
      <c r="C8" s="31">
        <f>IF('Nezam. absolventů VŠ dle oborů'!C$98&gt;0,'Nezam. absolventů VŠ dle oborů'!C58/'Nezam. absolventů VŠ dle oborů'!C$98,"")</f>
        <v>2.4976437323279924E-2</v>
      </c>
      <c r="D8" s="31">
        <f>IF('Nezam. absolventů VŠ dle oborů'!D$98&gt;0,'Nezam. absolventů VŠ dle oborů'!D58/'Nezam. absolventů VŠ dle oborů'!D$98,"")</f>
        <v>1.6121384542437174E-2</v>
      </c>
      <c r="E8" s="31">
        <f>IF('Nezam. absolventů VŠ dle oborů'!E$98&gt;0,'Nezam. absolventů VŠ dle oborů'!E58/'Nezam. absolventů VŠ dle oborů'!E$98,"")</f>
        <v>1.6202531645569621E-2</v>
      </c>
      <c r="F8" s="31">
        <f>IF('Nezam. absolventů VŠ dle oborů'!F$98&gt;0,'Nezam. absolventů VŠ dle oborů'!F58/'Nezam. absolventů VŠ dle oborů'!F$98,"")</f>
        <v>7.0671378091872791E-3</v>
      </c>
      <c r="G8" s="31">
        <f>IF('Nezam. absolventů VŠ dle oborů'!G$98&gt;0,'Nezam. absolventů VŠ dle oborů'!G58/'Nezam. absolventů VŠ dle oborů'!G$98,"")</f>
        <v>7.0671378091872791E-3</v>
      </c>
      <c r="H8" s="31">
        <f>IF('Nezam. absolventů VŠ dle oborů'!H$98&gt;0,'Nezam. absolventů VŠ dle oborů'!H58/'Nezam. absolventů VŠ dle oborů'!H$98,"")</f>
        <v>6.7810131631431993E-3</v>
      </c>
      <c r="I8" s="31">
        <f>IF('Nezam. absolventů VŠ dle oborů'!I$98&gt;0,'Nezam. absolventů VŠ dle oborů'!I58/'Nezam. absolventů VŠ dle oborů'!I$98,"")</f>
        <v>6.854256854256854E-3</v>
      </c>
      <c r="J8" s="31">
        <f>IF('Nezam. absolventů VŠ dle oborů'!J$98&gt;0,'Nezam. absolventů VŠ dle oborů'!J58/'Nezam. absolventů VŠ dle oborů'!J$98,"")</f>
        <v>9.7643812354064954E-3</v>
      </c>
      <c r="K8" s="31">
        <f>IF('Nezam. absolventů VŠ dle oborů'!K$98&gt;0,'Nezam. absolventů VŠ dle oborů'!K58/'Nezam. absolventů VŠ dle oborů'!K$98,"")</f>
        <v>1.0394110004330879E-2</v>
      </c>
      <c r="L8" s="31">
        <f>IF('Nezam. absolventů VŠ dle oborů'!L$98&gt;0,'Nezam. absolventů VŠ dle oborů'!L58/'Nezam. absolventů VŠ dle oborů'!L$98,"")</f>
        <v>1.0548523206751054E-2</v>
      </c>
      <c r="M8" s="31">
        <f>IF('Nezam. absolventů VŠ dle oborů'!M$98&gt;0,'Nezam. absolventů VŠ dle oborů'!M58/'Nezam. absolventů VŠ dle oborů'!M$98,"")</f>
        <v>1.0512483574244415E-2</v>
      </c>
      <c r="N8" s="31">
        <f>IF('Nezam. absolventů VŠ dle oborů'!N$98&gt;0,'Nezam. absolventů VŠ dle oborů'!N58/'Nezam. absolventů VŠ dle oborů'!N$98,"")</f>
        <v>1.0309278350515464E-2</v>
      </c>
      <c r="O8" s="31">
        <f>IF('Nezam. absolventů VŠ dle oborů'!O$98&gt;0,'Nezam. absolventů VŠ dle oborů'!O58/'Nezam. absolventů VŠ dle oborů'!O$98,"")</f>
        <v>7.2874493927125505E-3</v>
      </c>
      <c r="P8" s="31">
        <f>IF('Nezam. absolventů VŠ dle oborů'!P$98&gt;0,'Nezam. absolventů VŠ dle oborů'!P58/'Nezam. absolventů VŠ dle oborů'!P$98,"")</f>
        <v>7.4152542372881358E-3</v>
      </c>
      <c r="Q8" s="31">
        <f>IF('Nezam. absolventů VŠ dle oborů'!Q$98&gt;0,'Nezam. absolventů VŠ dle oborů'!Q58/'Nezam. absolventů VŠ dle oborů'!Q$98,"")</f>
        <v>1.0235414534288639E-2</v>
      </c>
      <c r="R8" s="31">
        <f>IF('Nezam. absolventů VŠ dle oborů'!R$98&gt;0,'Nezam. absolventů VŠ dle oborů'!R58/'Nezam. absolventů VŠ dle oborů'!R$98,"")</f>
        <v>5.5131467345207802E-3</v>
      </c>
      <c r="S8" s="31">
        <f>IF('Nezam. absolventů VŠ dle oborů'!S$98&gt;0,'Nezam. absolventů VŠ dle oborů'!S58/'Nezam. absolventů VŠ dle oborů'!S$98,"")</f>
        <v>7.658643326039387E-3</v>
      </c>
      <c r="T8" s="31">
        <f>IF('Nezam. absolventů VŠ dle oborů'!T$98&gt;0,'Nezam. absolventů VŠ dle oborů'!T58/'Nezam. absolventů VŠ dle oborů'!T$98,"")</f>
        <v>6.2208398133748056E-3</v>
      </c>
      <c r="U8" s="31">
        <f>IF('Nezam. absolventů VŠ dle oborů'!U$98&gt;0,'Nezam. absolventů VŠ dle oborů'!U58/'Nezam. absolventů VŠ dle oborů'!U$98,"")</f>
        <v>1.2205044751830757E-2</v>
      </c>
      <c r="V8" s="31">
        <f>IF('Nezam. absolventů VŠ dle oborů'!V$98&gt;0,'Nezam. absolventů VŠ dle oborů'!V58/'Nezam. absolventů VŠ dle oborů'!V$98,"")</f>
        <v>6.2363579669473031E-3</v>
      </c>
      <c r="W8" s="31">
        <f>IF('Nezam. absolventů VŠ dle oborů'!W$98&gt;0,'Nezam. absolventů VŠ dle oborů'!W58/'Nezam. absolventů VŠ dle oborů'!W$98,"")</f>
        <v>8.7336244541484712E-3</v>
      </c>
      <c r="X8" s="31">
        <f>IF('Nezam. absolventů VŠ dle oborů'!X$98&gt;0,'Nezam. absolventů VŠ dle oborů'!X58/'Nezam. absolventů VŠ dle oborů'!X$98,"")</f>
        <v>7.8308535630383716E-3</v>
      </c>
      <c r="Y8" s="31">
        <f>IF('Nezam. absolventů VŠ dle oborů'!Y$98&gt;0,'Nezam. absolventů VŠ dle oborů'!Y58/'Nezam. absolventů VŠ dle oborů'!Y$98,"")</f>
        <v>8.4745762711864406E-3</v>
      </c>
      <c r="Z8" s="31">
        <f>IF('Nezam. absolventů VŠ dle oborů'!Z$98&gt;0,'Nezam. absolventů VŠ dle oborů'!Z58/'Nezam. absolventů VŠ dle oborů'!Z$98,"")</f>
        <v>4.807692307692308E-3</v>
      </c>
      <c r="AA8" s="31"/>
      <c r="AB8" s="31"/>
      <c r="AC8" s="31"/>
      <c r="AD8" s="31"/>
      <c r="AE8" s="31"/>
      <c r="AF8" s="31"/>
      <c r="AG8" s="31">
        <f>IF('Nezam. absolventů VŠ dle oborů'!AG$98&gt;0,'Nezam. absolventů VŠ dle oborů'!AG58/'Nezam. absolventů VŠ dle oborů'!AG$98,"")</f>
        <v>6.9995333644423709E-3</v>
      </c>
      <c r="AH8" s="31">
        <f>IF('Nezam. absolventů VŠ dle oborů'!AH$98&gt;0,'Nezam. absolventů VŠ dle oborů'!AH58/'Nezam. absolventů VŠ dle oborů'!AH$98,"")</f>
        <v>6.4353665360940126E-3</v>
      </c>
      <c r="AI8" s="31">
        <f>IF('Nezam. absolventů VŠ dle oborů'!AI$98&gt;0,'Nezam. absolventů VŠ dle oborů'!AI58/'Nezam. absolventů VŠ dle oborů'!AI$98,"")</f>
        <v>1.046831955922865E-2</v>
      </c>
      <c r="AJ8" s="31">
        <f>IF('Nezam. absolventů VŠ dle oborů'!AJ$98&gt;0,'Nezam. absolventů VŠ dle oborů'!AJ58/'Nezam. absolventů VŠ dle oborů'!AJ$98,"")</f>
        <v>6.0822898032200359E-3</v>
      </c>
      <c r="AK8" s="31">
        <f>IF('Nezam. absolventů VŠ dle oborů'!AK$98&gt;0,'Nezam. absolventů VŠ dle oborů'!AK58/'Nezam. absolventů VŠ dle oborů'!AK$98,"")</f>
        <v>6.0396893874029335E-3</v>
      </c>
      <c r="AL8" s="31">
        <f>IF('Nezam. absolventů VŠ dle oborů'!AL$98&gt;0,'Nezam. absolventů VŠ dle oborů'!AL58/'Nezam. absolventů VŠ dle oborů'!AL$98,"")</f>
        <v>4.8413125336202257E-3</v>
      </c>
      <c r="AM8" s="31">
        <f>IF('Nezam. absolventů VŠ dle oborů'!AM$98&gt;0,'Nezam. absolventů VŠ dle oborů'!AM58/'Nezam. absolventů VŠ dle oborů'!AM$98,"")</f>
        <v>4.9937578027465668E-3</v>
      </c>
      <c r="AN8" s="31">
        <f>IF('Nezam. absolventů VŠ dle oborů'!AN$98&gt;0,'Nezam. absolventů VŠ dle oborů'!AN58/'Nezam. absolventů VŠ dle oborů'!AN$98,"")</f>
        <v>5.1813471502590676E-3</v>
      </c>
      <c r="AO8" s="31">
        <f>IF('Nezam. absolventů VŠ dle oborů'!AO$98&gt;0,'Nezam. absolventů VŠ dle oborů'!AO58/'Nezam. absolventů VŠ dle oborů'!AO$98,"")</f>
        <v>4.601226993865031E-3</v>
      </c>
    </row>
    <row r="9" spans="1:41" x14ac:dyDescent="0.35">
      <c r="A9" t="s">
        <v>86</v>
      </c>
      <c r="B9" s="66" t="s">
        <v>41</v>
      </c>
      <c r="C9" s="31">
        <f>IF('Nezam. absolventů VŠ dle oborů'!C$98&gt;0,'Nezam. absolventů VŠ dle oborů'!C59/'Nezam. absolventů VŠ dle oborů'!C$98,"")</f>
        <v>2.8275212064090482E-3</v>
      </c>
      <c r="D9" s="31">
        <f>IF('Nezam. absolventů VŠ dle oborů'!D$98&gt;0,'Nezam. absolventů VŠ dle oborů'!D59/'Nezam. absolventů VŠ dle oborů'!D$98,"")</f>
        <v>1.6595542911332385E-3</v>
      </c>
      <c r="E9" s="31">
        <f>IF('Nezam. absolventů VŠ dle oborů'!E$98&gt;0,'Nezam. absolventů VŠ dle oborů'!E59/'Nezam. absolventů VŠ dle oborů'!E$98,"")</f>
        <v>3.0379746835443038E-3</v>
      </c>
      <c r="F9" s="31">
        <f>IF('Nezam. absolventů VŠ dle oborů'!F$98&gt;0,'Nezam. absolventů VŠ dle oborů'!F59/'Nezam. absolventů VŠ dle oborů'!F$98,"")</f>
        <v>2.7483313702394976E-3</v>
      </c>
      <c r="G9" s="31">
        <f>IF('Nezam. absolventů VŠ dle oborů'!G$98&gt;0,'Nezam. absolventů VŠ dle oborů'!G59/'Nezam. absolventů VŠ dle oborů'!G$98,"")</f>
        <v>2.7483313702394976E-3</v>
      </c>
      <c r="H9" s="31">
        <f>IF('Nezam. absolventů VŠ dle oborů'!H$98&gt;0,'Nezam. absolventů VŠ dle oborů'!H59/'Nezam. absolventů VŠ dle oborů'!H$98,"")</f>
        <v>2.3932987634623054E-3</v>
      </c>
      <c r="I9" s="31">
        <f>IF('Nezam. absolventů VŠ dle oborů'!I$98&gt;0,'Nezam. absolventů VŠ dle oborů'!I59/'Nezam. absolventů VŠ dle oborů'!I$98,"")</f>
        <v>3.246753246753247E-3</v>
      </c>
      <c r="J9" s="31">
        <f>IF('Nezam. absolventů VŠ dle oborů'!J$98&gt;0,'Nezam. absolventů VŠ dle oborů'!J59/'Nezam. absolventů VŠ dle oborů'!J$98,"")</f>
        <v>2.1226915729144554E-3</v>
      </c>
      <c r="K9" s="31">
        <f>IF('Nezam. absolventů VŠ dle oborů'!K$98&gt;0,'Nezam. absolventů VŠ dle oborů'!K59/'Nezam. absolventů VŠ dle oborů'!K$98,"")</f>
        <v>1.2992637505413599E-3</v>
      </c>
      <c r="L9" s="31">
        <f>IF('Nezam. absolventů VŠ dle oborů'!L$98&gt;0,'Nezam. absolventů VŠ dle oborů'!L59/'Nezam. absolventů VŠ dle oborů'!L$98,"")</f>
        <v>3.0473511486169714E-3</v>
      </c>
      <c r="M9" s="31">
        <f>IF('Nezam. absolventů VŠ dle oborů'!M$98&gt;0,'Nezam. absolventů VŠ dle oborů'!M59/'Nezam. absolventů VŠ dle oborů'!M$98,"")</f>
        <v>2.6281208935611039E-3</v>
      </c>
      <c r="N9" s="31">
        <f>IF('Nezam. absolventů VŠ dle oborů'!N$98&gt;0,'Nezam. absolventů VŠ dle oborů'!N59/'Nezam. absolventů VŠ dle oborů'!N$98,"")</f>
        <v>1.9953441968739607E-3</v>
      </c>
      <c r="O9" s="31">
        <f>IF('Nezam. absolventů VŠ dle oborů'!O$98&gt;0,'Nezam. absolventů VŠ dle oborů'!O59/'Nezam. absolventů VŠ dle oborů'!O$98,"")</f>
        <v>2.4291497975708503E-3</v>
      </c>
      <c r="P9" s="31">
        <f>IF('Nezam. absolventů VŠ dle oborů'!P$98&gt;0,'Nezam. absolventů VŠ dle oborů'!P59/'Nezam. absolventů VŠ dle oborů'!P$98,"")</f>
        <v>1.7655367231638418E-3</v>
      </c>
      <c r="Q9" s="31">
        <f>IF('Nezam. absolventů VŠ dle oborů'!Q$98&gt;0,'Nezam. absolventů VŠ dle oborů'!Q59/'Nezam. absolventů VŠ dle oborů'!Q$98,"")</f>
        <v>1.0235414534288639E-3</v>
      </c>
      <c r="R9" s="31">
        <f>IF('Nezam. absolventů VŠ dle oborů'!R$98&gt;0,'Nezam. absolventů VŠ dle oborů'!R59/'Nezam. absolventů VŠ dle oborů'!R$98,"")</f>
        <v>1.6963528413910093E-3</v>
      </c>
      <c r="S9" s="31">
        <f>IF('Nezam. absolventů VŠ dle oborů'!S$98&gt;0,'Nezam. absolventů VŠ dle oborů'!S59/'Nezam. absolventů VŠ dle oborů'!S$98,"")</f>
        <v>2.1881838074398249E-3</v>
      </c>
      <c r="T9" s="31">
        <f>IF('Nezam. absolventů VŠ dle oborů'!T$98&gt;0,'Nezam. absolventů VŠ dle oborů'!T59/'Nezam. absolventů VŠ dle oborů'!T$98,"")</f>
        <v>2.3328149300155523E-3</v>
      </c>
      <c r="U9" s="31">
        <f>IF('Nezam. absolventů VŠ dle oborů'!U$98&gt;0,'Nezam. absolventů VŠ dle oborů'!U59/'Nezam. absolventů VŠ dle oborů'!U$98,"")</f>
        <v>1.6273393002441008E-3</v>
      </c>
      <c r="V9" s="31">
        <f>IF('Nezam. absolventů VŠ dle oborů'!V$98&gt;0,'Nezam. absolventů VŠ dle oborů'!V59/'Nezam. absolventů VŠ dle oborů'!V$98,"")</f>
        <v>9.3545369504209543E-4</v>
      </c>
      <c r="W9" s="31">
        <f>IF('Nezam. absolventů VŠ dle oborů'!W$98&gt;0,'Nezam. absolventů VŠ dle oborů'!W59/'Nezam. absolventů VŠ dle oborů'!W$98,"")</f>
        <v>3.2751091703056767E-3</v>
      </c>
      <c r="X9" s="31">
        <f>IF('Nezam. absolventů VŠ dle oborů'!X$98&gt;0,'Nezam. absolventů VŠ dle oborů'!X59/'Nezam. absolventů VŠ dle oborů'!X$98,"")</f>
        <v>1.8271991647089533E-3</v>
      </c>
      <c r="Y9" s="31">
        <f>IF('Nezam. absolventů VŠ dle oborů'!Y$98&gt;0,'Nezam. absolventů VŠ dle oborů'!Y59/'Nezam. absolventů VŠ dle oborů'!Y$98,"")</f>
        <v>9.4161958568738226E-4</v>
      </c>
      <c r="Z9" s="31">
        <f>IF('Nezam. absolventů VŠ dle oborů'!Z$98&gt;0,'Nezam. absolventů VŠ dle oborů'!Z59/'Nezam. absolventů VŠ dle oborů'!Z$98,"")</f>
        <v>2.5303643724696357E-3</v>
      </c>
      <c r="AA9" s="31"/>
      <c r="AB9" s="31"/>
      <c r="AC9" s="31"/>
      <c r="AD9" s="31"/>
      <c r="AE9" s="31"/>
      <c r="AF9" s="31"/>
      <c r="AG9" s="31">
        <f>IF('Nezam. absolventů VŠ dle oborů'!AG$98&gt;0,'Nezam. absolventů VŠ dle oborů'!AG59/'Nezam. absolventů VŠ dle oborů'!AG$98,"")</f>
        <v>2.7998133457769483E-3</v>
      </c>
      <c r="AH9" s="31">
        <f>IF('Nezam. absolventů VŠ dle oborů'!AH$98&gt;0,'Nezam. absolventů VŠ dle oborů'!AH59/'Nezam. absolventů VŠ dle oborů'!AH$98,"")</f>
        <v>2.7979854504756578E-4</v>
      </c>
      <c r="AI9" s="31">
        <f>IF('Nezam. absolventů VŠ dle oborů'!AI$98&gt;0,'Nezam. absolventů VŠ dle oborů'!AI59/'Nezam. absolventů VŠ dle oborů'!AI$98,"")</f>
        <v>5.5096418732782364E-4</v>
      </c>
      <c r="AJ9" s="31">
        <f>IF('Nezam. absolventů VŠ dle oborů'!AJ$98&gt;0,'Nezam. absolventů VŠ dle oborů'!AJ59/'Nezam. absolventů VŠ dle oborů'!AJ$98,"")</f>
        <v>3.5778175313059033E-4</v>
      </c>
      <c r="AK9" s="31">
        <f>IF('Nezam. absolventů VŠ dle oborů'!AK$98&gt;0,'Nezam. absolventů VŠ dle oborů'!AK59/'Nezam. absolventů VŠ dle oborů'!AK$98,"")</f>
        <v>8.6281276962899055E-4</v>
      </c>
      <c r="AL9" s="31">
        <f>IF('Nezam. absolventů VŠ dle oborů'!AL$98&gt;0,'Nezam. absolventů VŠ dle oborů'!AL59/'Nezam. absolventů VŠ dle oborů'!AL$98,"")</f>
        <v>2.1516944593867669E-3</v>
      </c>
      <c r="AM9" s="31">
        <f>IF('Nezam. absolventů VŠ dle oborů'!AM$98&gt;0,'Nezam. absolventů VŠ dle oborů'!AM59/'Nezam. absolventů VŠ dle oborů'!AM$98,"")</f>
        <v>0</v>
      </c>
      <c r="AN9" s="31">
        <f>IF('Nezam. absolventů VŠ dle oborů'!AN$98&gt;0,'Nezam. absolventů VŠ dle oborů'!AN59/'Nezam. absolventů VŠ dle oborů'!AN$98,"")</f>
        <v>3.2383419689119169E-3</v>
      </c>
      <c r="AO9" s="31">
        <f>IF('Nezam. absolventů VŠ dle oborů'!AO$98&gt;0,'Nezam. absolventů VŠ dle oborů'!AO59/'Nezam. absolventů VŠ dle oborů'!AO$98,"")</f>
        <v>4.601226993865031E-3</v>
      </c>
    </row>
    <row r="10" spans="1:41" x14ac:dyDescent="0.35">
      <c r="A10" t="s">
        <v>86</v>
      </c>
      <c r="B10" s="68" t="s">
        <v>80</v>
      </c>
      <c r="C10" s="31">
        <f>IF('Nezam. absolventů VŠ dle oborů'!C$98&gt;0,'Nezam. absolventů VŠ dle oborů'!C60/'Nezam. absolventů VŠ dle oborů'!C$98,"")</f>
        <v>0</v>
      </c>
      <c r="D10" s="31">
        <f>IF('Nezam. absolventů VŠ dle oborů'!D$98&gt;0,'Nezam. absolventů VŠ dle oborů'!D60/'Nezam. absolventů VŠ dle oborů'!D$98,"")</f>
        <v>0</v>
      </c>
      <c r="E10" s="31">
        <f>IF('Nezam. absolventů VŠ dle oborů'!E$98&gt;0,'Nezam. absolventů VŠ dle oborů'!E60/'Nezam. absolventů VŠ dle oborů'!E$98,"")</f>
        <v>0</v>
      </c>
      <c r="F10" s="31">
        <f>IF('Nezam. absolventů VŠ dle oborů'!F$98&gt;0,'Nezam. absolventů VŠ dle oborů'!F60/'Nezam. absolventů VŠ dle oborů'!F$98,"")</f>
        <v>1.1385944248135061E-2</v>
      </c>
      <c r="G10" s="31">
        <f>IF('Nezam. absolventů VŠ dle oborů'!G$98&gt;0,'Nezam. absolventů VŠ dle oborů'!G60/'Nezam. absolventů VŠ dle oborů'!G$98,"")</f>
        <v>1.1385944248135061E-2</v>
      </c>
      <c r="H10" s="31">
        <f>IF('Nezam. absolventů VŠ dle oborů'!H$98&gt;0,'Nezam. absolventů VŠ dle oborů'!H60/'Nezam. absolventů VŠ dle oborů'!H$98,"")</f>
        <v>6.9804547267650575E-3</v>
      </c>
      <c r="I10" s="31">
        <f>IF('Nezam. absolventů VŠ dle oborů'!I$98&gt;0,'Nezam. absolventů VŠ dle oborů'!I60/'Nezam. absolventů VŠ dle oborů'!I$98,"")</f>
        <v>1.2987012987012988E-2</v>
      </c>
      <c r="J10" s="31">
        <f>IF('Nezam. absolventů VŠ dle oborů'!J$98&gt;0,'Nezam. absolventů VŠ dle oborů'!J60/'Nezam. absolventů VŠ dle oborů'!J$98,"")</f>
        <v>7.2171513479091492E-3</v>
      </c>
      <c r="K10" s="31">
        <f>IF('Nezam. absolventů VŠ dle oborů'!K$98&gt;0,'Nezam. absolventů VŠ dle oborů'!K60/'Nezam. absolventů VŠ dle oborů'!K$98,"")</f>
        <v>1.0394110004330879E-2</v>
      </c>
      <c r="L10" s="31">
        <f>IF('Nezam. absolventů VŠ dle oborů'!L$98&gt;0,'Nezam. absolventů VŠ dle oborů'!L60/'Nezam. absolventů VŠ dle oborů'!L$98,"")</f>
        <v>8.6732301922175341E-3</v>
      </c>
      <c r="M10" s="31">
        <f>IF('Nezam. absolventů VŠ dle oborů'!M$98&gt;0,'Nezam. absolventů VŠ dle oborů'!M60/'Nezam. absolventů VŠ dle oborů'!M$98,"")</f>
        <v>5.9132720105124839E-3</v>
      </c>
      <c r="N10" s="31">
        <f>IF('Nezam. absolventů VŠ dle oborů'!N$98&gt;0,'Nezam. absolventů VŠ dle oborů'!N60/'Nezam. absolventů VŠ dle oborů'!N$98,"")</f>
        <v>8.6464915197871639E-3</v>
      </c>
      <c r="O10" s="31">
        <f>IF('Nezam. absolventů VŠ dle oborů'!O$98&gt;0,'Nezam. absolventů VŠ dle oborů'!O60/'Nezam. absolventů VŠ dle oborů'!O$98,"")</f>
        <v>4.8582995951417006E-3</v>
      </c>
      <c r="P10" s="31">
        <f>IF('Nezam. absolventů VŠ dle oborů'!P$98&gt;0,'Nezam. absolventů VŠ dle oborů'!P60/'Nezam. absolventů VŠ dle oborů'!P$98,"")</f>
        <v>6.0028248587570623E-3</v>
      </c>
      <c r="Q10" s="31">
        <f>IF('Nezam. absolventů VŠ dle oborů'!Q$98&gt;0,'Nezam. absolventů VŠ dle oborů'!Q60/'Nezam. absolventů VŠ dle oborů'!Q$98,"")</f>
        <v>9.2118730808597744E-3</v>
      </c>
      <c r="R10" s="31">
        <f>IF('Nezam. absolventů VŠ dle oborů'!R$98&gt;0,'Nezam. absolventů VŠ dle oborů'!R60/'Nezam. absolventů VŠ dle oborů'!R$98,"")</f>
        <v>6.7854113655640372E-3</v>
      </c>
      <c r="S10" s="31">
        <f>IF('Nezam. absolventů VŠ dle oborů'!S$98&gt;0,'Nezam. absolventů VŠ dle oborů'!S60/'Nezam. absolventů VŠ dle oborů'!S$98,"")</f>
        <v>9.8468271334792128E-3</v>
      </c>
      <c r="T10" s="31">
        <f>IF('Nezam. absolventů VŠ dle oborů'!T$98&gt;0,'Nezam. absolventů VŠ dle oborů'!T60/'Nezam. absolventů VŠ dle oborů'!T$98,"")</f>
        <v>6.6096423017107308E-3</v>
      </c>
      <c r="U10" s="31">
        <f>IF('Nezam. absolventů VŠ dle oborů'!U$98&gt;0,'Nezam. absolventů VŠ dle oborů'!U60/'Nezam. absolventů VŠ dle oborů'!U$98,"")</f>
        <v>7.3230268510984537E-3</v>
      </c>
      <c r="V10" s="31">
        <f>IF('Nezam. absolventů VŠ dle oborů'!V$98&gt;0,'Nezam. absolventů VŠ dle oborů'!V60/'Nezam. absolventů VŠ dle oborů'!V$98,"")</f>
        <v>5.9245400685999372E-3</v>
      </c>
      <c r="W10" s="31">
        <f>IF('Nezam. absolventů VŠ dle oborů'!W$98&gt;0,'Nezam. absolventů VŠ dle oborů'!W60/'Nezam. absolventů VŠ dle oborů'!W$98,"")</f>
        <v>8.7336244541484712E-3</v>
      </c>
      <c r="X10" s="31">
        <f>IF('Nezam. absolventů VŠ dle oborů'!X$98&gt;0,'Nezam. absolventů VŠ dle oborů'!X60/'Nezam. absolventů VŠ dle oborů'!X$98,"")</f>
        <v>6.525711302531976E-3</v>
      </c>
      <c r="Y10" s="31">
        <f>IF('Nezam. absolventů VŠ dle oborů'!Y$98&gt;0,'Nezam. absolventů VŠ dle oborů'!Y60/'Nezam. absolventů VŠ dle oborů'!Y$98,"")</f>
        <v>7.5329566854990581E-3</v>
      </c>
      <c r="Z10" s="31">
        <f>IF('Nezam. absolventů VŠ dle oborů'!Z$98&gt;0,'Nezam. absolventů VŠ dle oborů'!Z60/'Nezam. absolventů VŠ dle oborů'!Z$98,"")</f>
        <v>7.8441295546558699E-3</v>
      </c>
      <c r="AA10" s="31"/>
      <c r="AB10" s="31"/>
      <c r="AC10" s="31"/>
      <c r="AD10" s="31"/>
      <c r="AE10" s="31"/>
      <c r="AF10" s="31"/>
      <c r="AG10" s="31">
        <f>IF('Nezam. absolventů VŠ dle oborů'!AG$98&gt;0,'Nezam. absolventů VŠ dle oborů'!AG60/'Nezam. absolventů VŠ dle oborů'!AG$98,"")</f>
        <v>7.9328044797013532E-3</v>
      </c>
      <c r="AH10" s="31">
        <f>IF('Nezam. absolventů VŠ dle oborů'!AH$98&gt;0,'Nezam. absolventů VŠ dle oborů'!AH60/'Nezam. absolventů VŠ dle oborů'!AH$98,"")</f>
        <v>9.5131505316172361E-3</v>
      </c>
      <c r="AI10" s="31">
        <f>IF('Nezam. absolventů VŠ dle oborů'!AI$98&gt;0,'Nezam. absolventů VŠ dle oborů'!AI60/'Nezam. absolventů VŠ dle oborů'!AI$98,"")</f>
        <v>9.3663911845730027E-3</v>
      </c>
      <c r="AJ10" s="31">
        <f>IF('Nezam. absolventů VŠ dle oborů'!AJ$98&gt;0,'Nezam. absolventů VŠ dle oborů'!AJ60/'Nezam. absolventů VŠ dle oborů'!AJ$98,"")</f>
        <v>7.1556350626118068E-3</v>
      </c>
      <c r="AK10" s="31">
        <f>IF('Nezam. absolventů VŠ dle oborů'!AK$98&gt;0,'Nezam. absolventů VŠ dle oborů'!AK60/'Nezam. absolventů VŠ dle oborů'!AK$98,"")</f>
        <v>1.5530629853321829E-2</v>
      </c>
      <c r="AL10" s="31">
        <f>IF('Nezam. absolventů VŠ dle oborů'!AL$98&gt;0,'Nezam. absolventů VŠ dle oborů'!AL60/'Nezam. absolventů VŠ dle oborů'!AL$98,"")</f>
        <v>1.1834319526627219E-2</v>
      </c>
      <c r="AM10" s="31">
        <f>IF('Nezam. absolventů VŠ dle oborů'!AM$98&gt;0,'Nezam. absolventů VŠ dle oborů'!AM60/'Nezam. absolventů VŠ dle oborů'!AM$98,"")</f>
        <v>7.4906367041198503E-3</v>
      </c>
      <c r="AN10" s="31">
        <f>IF('Nezam. absolventů VŠ dle oborů'!AN$98&gt;0,'Nezam. absolventů VŠ dle oborů'!AN60/'Nezam. absolventů VŠ dle oborů'!AN$98,"")</f>
        <v>1.1010362694300517E-2</v>
      </c>
      <c r="AO10" s="31">
        <f>IF('Nezam. absolventů VŠ dle oborů'!AO$98&gt;0,'Nezam. absolventů VŠ dle oborů'!AO60/'Nezam. absolventů VŠ dle oborů'!AO$98,"")</f>
        <v>4.601226993865031E-3</v>
      </c>
    </row>
    <row r="11" spans="1:41" x14ac:dyDescent="0.35">
      <c r="A11" t="s">
        <v>86</v>
      </c>
      <c r="B11" s="68" t="s">
        <v>42</v>
      </c>
      <c r="C11" s="31">
        <f>IF('Nezam. absolventů VŠ dle oborů'!C$98&gt;0,'Nezam. absolventů VŠ dle oborů'!C61/'Nezam. absolventů VŠ dle oborů'!C$98,"")</f>
        <v>2.1677662582469368E-2</v>
      </c>
      <c r="D11" s="31">
        <f>IF('Nezam. absolventů VŠ dle oborů'!D$98&gt;0,'Nezam. absolventů VŠ dle oborů'!D61/'Nezam. absolventů VŠ dle oborů'!D$98,"")</f>
        <v>2.1100047415836889E-2</v>
      </c>
      <c r="E11" s="31">
        <f>IF('Nezam. absolventů VŠ dle oborů'!E$98&gt;0,'Nezam. absolventů VŠ dle oborů'!E61/'Nezam. absolventů VŠ dle oborů'!E$98,"")</f>
        <v>2.3291139240506329E-2</v>
      </c>
      <c r="F11" s="31">
        <f>IF('Nezam. absolventů VŠ dle oborů'!F$98&gt;0,'Nezam. absolventů VŠ dle oborů'!F61/'Nezam. absolventů VŠ dle oborů'!F$98,"")</f>
        <v>2.591283863368669E-2</v>
      </c>
      <c r="G11" s="31">
        <f>IF('Nezam. absolventů VŠ dle oborů'!G$98&gt;0,'Nezam. absolventů VŠ dle oborů'!G61/'Nezam. absolventů VŠ dle oborů'!G$98,"")</f>
        <v>2.591283863368669E-2</v>
      </c>
      <c r="H11" s="31">
        <f>IF('Nezam. absolventů VŠ dle oborů'!H$98&gt;0,'Nezam. absolventů VŠ dle oborů'!H61/'Nezam. absolventů VŠ dle oborů'!H$98,"")</f>
        <v>2.7522935779816515E-2</v>
      </c>
      <c r="I11" s="31">
        <f>IF('Nezam. absolventů VŠ dle oborů'!I$98&gt;0,'Nezam. absolventů VŠ dle oborů'!I61/'Nezam. absolventů VŠ dle oborů'!I$98,"")</f>
        <v>1.875901875901876E-2</v>
      </c>
      <c r="J11" s="31">
        <f>IF('Nezam. absolventů VŠ dle oborů'!J$98&gt;0,'Nezam. absolventů VŠ dle oborů'!J61/'Nezam. absolventů VŠ dle oborů'!J$98,"")</f>
        <v>2.2075992358310339E-2</v>
      </c>
      <c r="K11" s="31">
        <f>IF('Nezam. absolventů VŠ dle oborů'!K$98&gt;0,'Nezam. absolventů VŠ dle oborů'!K61/'Nezam. absolventů VŠ dle oborů'!K$98,"")</f>
        <v>2.3819835426591596E-2</v>
      </c>
      <c r="L11" s="31">
        <f>IF('Nezam. absolventů VŠ dle oborů'!L$98&gt;0,'Nezam. absolventů VŠ dle oborů'!L61/'Nezam. absolventů VŠ dle oborů'!L$98,"")</f>
        <v>2.3206751054852322E-2</v>
      </c>
      <c r="M11" s="31">
        <f>IF('Nezam. absolventů VŠ dle oborů'!M$98&gt;0,'Nezam. absolventů VŠ dle oborů'!M61/'Nezam. absolventů VŠ dle oborů'!M$98,"")</f>
        <v>2.7595269382391589E-2</v>
      </c>
      <c r="N11" s="31">
        <f>IF('Nezam. absolventů VŠ dle oborů'!N$98&gt;0,'Nezam. absolventů VŠ dle oborů'!N61/'Nezam. absolventů VŠ dle oborů'!N$98,"")</f>
        <v>2.3611572996341867E-2</v>
      </c>
      <c r="O11" s="31">
        <f>IF('Nezam. absolventů VŠ dle oborů'!O$98&gt;0,'Nezam. absolventů VŠ dle oborů'!O61/'Nezam. absolventů VŠ dle oborů'!O$98,"")</f>
        <v>1.9433198380566803E-2</v>
      </c>
      <c r="P11" s="31">
        <f>IF('Nezam. absolventů VŠ dle oborů'!P$98&gt;0,'Nezam. absolventů VŠ dle oborů'!P61/'Nezam. absolventů VŠ dle oborů'!P$98,"")</f>
        <v>1.6242937853107344E-2</v>
      </c>
      <c r="Q11" s="31">
        <f>IF('Nezam. absolventů VŠ dle oborů'!Q$98&gt;0,'Nezam. absolventů VŠ dle oborů'!Q61/'Nezam. absolventů VŠ dle oborů'!Q$98,"")</f>
        <v>1.3306038894575231E-2</v>
      </c>
      <c r="R11" s="31">
        <f>IF('Nezam. absolventů VŠ dle oborů'!R$98&gt;0,'Nezam. absolventů VŠ dle oborů'!R61/'Nezam. absolventů VŠ dle oborů'!R$98,"")</f>
        <v>2.7141645462256149E-2</v>
      </c>
      <c r="S11" s="31">
        <f>IF('Nezam. absolventů VŠ dle oborů'!S$98&gt;0,'Nezam. absolventů VŠ dle oborů'!S61/'Nezam. absolventů VŠ dle oborů'!S$98,"")</f>
        <v>2.6258205689277898E-2</v>
      </c>
      <c r="T11" s="31">
        <f>IF('Nezam. absolventů VŠ dle oborů'!T$98&gt;0,'Nezam. absolventů VŠ dle oborů'!T61/'Nezam. absolventů VŠ dle oborů'!T$98,"")</f>
        <v>1.8273716951788491E-2</v>
      </c>
      <c r="U11" s="31">
        <f>IF('Nezam. absolventů VŠ dle oborů'!U$98&gt;0,'Nezam. absolventů VŠ dle oborů'!U61/'Nezam. absolventů VŠ dle oborů'!U$98,"")</f>
        <v>2.034174125305126E-2</v>
      </c>
      <c r="V11" s="31">
        <f>IF('Nezam. absolventů VŠ dle oborů'!V$98&gt;0,'Nezam. absolventů VŠ dle oborů'!V61/'Nezam. absolventů VŠ dle oborů'!V$98,"")</f>
        <v>1.7149984409105083E-2</v>
      </c>
      <c r="W11" s="31">
        <f>IF('Nezam. absolventů VŠ dle oborů'!W$98&gt;0,'Nezam. absolventů VŠ dle oborů'!W61/'Nezam. absolventů VŠ dle oborů'!W$98,"")</f>
        <v>1.9104803493449781E-2</v>
      </c>
      <c r="X11" s="31">
        <f>IF('Nezam. absolventů VŠ dle oborů'!X$98&gt;0,'Nezam. absolventů VŠ dle oborů'!X61/'Nezam. absolventů VŠ dle oborů'!X$98,"")</f>
        <v>1.2790394152962672E-2</v>
      </c>
      <c r="Y11" s="31">
        <f>IF('Nezam. absolventů VŠ dle oborů'!Y$98&gt;0,'Nezam. absolventů VŠ dle oborů'!Y61/'Nezam. absolventů VŠ dle oborů'!Y$98,"")</f>
        <v>1.0357815442561206E-2</v>
      </c>
      <c r="Z11" s="31">
        <f>IF('Nezam. absolventů VŠ dle oborů'!Z$98&gt;0,'Nezam. absolventů VŠ dle oborů'!Z61/'Nezam. absolventů VŠ dle oborů'!Z$98,"")</f>
        <v>1.1639676113360324E-2</v>
      </c>
      <c r="AA11" s="31"/>
      <c r="AB11" s="31"/>
      <c r="AC11" s="31"/>
      <c r="AD11" s="31"/>
      <c r="AE11" s="31"/>
      <c r="AF11" s="31"/>
      <c r="AG11" s="31">
        <f>IF('Nezam. absolventů VŠ dle oborů'!AG$98&gt;0,'Nezam. absolventů VŠ dle oborů'!AG61/'Nezam. absolventů VŠ dle oborů'!AG$98,"")</f>
        <v>1.1665888940737284E-2</v>
      </c>
      <c r="AH11" s="31">
        <f>IF('Nezam. absolventů VŠ dle oborů'!AH$98&gt;0,'Nezam. absolventů VŠ dle oborů'!AH61/'Nezam. absolventů VŠ dle oborů'!AH$98,"")</f>
        <v>1.5668718522663681E-2</v>
      </c>
      <c r="AI11" s="31">
        <f>IF('Nezam. absolventů VŠ dle oborů'!AI$98&gt;0,'Nezam. absolventů VŠ dle oborů'!AI61/'Nezam. absolventů VŠ dle oborů'!AI$98,"")</f>
        <v>1.2672176308539946E-2</v>
      </c>
      <c r="AJ11" s="31">
        <f>IF('Nezam. absolventů VŠ dle oborů'!AJ$98&gt;0,'Nezam. absolventů VŠ dle oborů'!AJ61/'Nezam. absolventů VŠ dle oborů'!AJ$98,"")</f>
        <v>1.2522361359570662E-2</v>
      </c>
      <c r="AK11" s="31">
        <f>IF('Nezam. absolventů VŠ dle oborů'!AK$98&gt;0,'Nezam. absolventů VŠ dle oborů'!AK61/'Nezam. absolventů VŠ dle oborů'!AK$98,"")</f>
        <v>1.2079378774805867E-2</v>
      </c>
      <c r="AL11" s="31">
        <f>IF('Nezam. absolventů VŠ dle oborů'!AL$98&gt;0,'Nezam. absolventů VŠ dle oborů'!AL61/'Nezam. absolventů VŠ dle oborů'!AL$98,"")</f>
        <v>6.993006993006993E-3</v>
      </c>
      <c r="AM11" s="31">
        <f>IF('Nezam. absolventů VŠ dle oborů'!AM$98&gt;0,'Nezam. absolventů VŠ dle oborů'!AM61/'Nezam. absolventů VŠ dle oborů'!AM$98,"")</f>
        <v>8.7390761548064924E-3</v>
      </c>
      <c r="AN11" s="31">
        <f>IF('Nezam. absolventů VŠ dle oborů'!AN$98&gt;0,'Nezam. absolventů VŠ dle oborů'!AN61/'Nezam. absolventů VŠ dle oborů'!AN$98,"")</f>
        <v>8.4196891191709849E-3</v>
      </c>
      <c r="AO11" s="31">
        <f>IF('Nezam. absolventů VŠ dle oborů'!AO$98&gt;0,'Nezam. absolventů VŠ dle oborů'!AO61/'Nezam. absolventů VŠ dle oborů'!AO$98,"")</f>
        <v>1.5337423312883436E-2</v>
      </c>
    </row>
    <row r="12" spans="1:41" x14ac:dyDescent="0.35">
      <c r="A12" t="s">
        <v>86</v>
      </c>
      <c r="B12" s="66" t="s">
        <v>43</v>
      </c>
      <c r="C12" s="31">
        <f>IF('Nezam. absolventů VŠ dle oborů'!C$98&gt;0,'Nezam. absolventů VŠ dle oborů'!C62/'Nezam. absolventů VŠ dle oborů'!C$98,"")</f>
        <v>8.1055607917059375E-2</v>
      </c>
      <c r="D12" s="31">
        <f>IF('Nezam. absolventů VŠ dle oborů'!D$98&gt;0,'Nezam. absolventů VŠ dle oborů'!D62/'Nezam. absolventů VŠ dle oborů'!D$98,"")</f>
        <v>7.2783309625414891E-2</v>
      </c>
      <c r="E12" s="31">
        <f>IF('Nezam. absolventů VŠ dle oborů'!E$98&gt;0,'Nezam. absolventů VŠ dle oborů'!E62/'Nezam. absolventů VŠ dle oborů'!E$98,"")</f>
        <v>7.4936708860759496E-2</v>
      </c>
      <c r="F12" s="31">
        <f>IF('Nezam. absolventů VŠ dle oborů'!F$98&gt;0,'Nezam. absolventů VŠ dle oborů'!F62/'Nezam. absolventů VŠ dle oborů'!F$98,"")</f>
        <v>7.8131134668237137E-2</v>
      </c>
      <c r="G12" s="31">
        <f>IF('Nezam. absolventů VŠ dle oborů'!G$98&gt;0,'Nezam. absolventů VŠ dle oborů'!G62/'Nezam. absolventů VŠ dle oborů'!G$98,"")</f>
        <v>7.8131134668237137E-2</v>
      </c>
      <c r="H12" s="31">
        <f>IF('Nezam. absolventů VŠ dle oborů'!H$98&gt;0,'Nezam. absolventů VŠ dle oborů'!H62/'Nezam. absolventů VŠ dle oborů'!H$98,"")</f>
        <v>7.8579976067012364E-2</v>
      </c>
      <c r="I12" s="31">
        <f>IF('Nezam. absolventů VŠ dle oborů'!I$98&gt;0,'Nezam. absolventů VŠ dle oborů'!I62/'Nezam. absolventů VŠ dle oborů'!I$98,"")</f>
        <v>7.8282828282828287E-2</v>
      </c>
      <c r="J12" s="31">
        <f>IF('Nezam. absolventů VŠ dle oborů'!J$98&gt;0,'Nezam. absolventů VŠ dle oborů'!J62/'Nezam. absolventů VŠ dle oborů'!J$98,"")</f>
        <v>6.9199745277011254E-2</v>
      </c>
      <c r="K12" s="31">
        <f>IF('Nezam. absolventů VŠ dle oborů'!K$98&gt;0,'Nezam. absolventů VŠ dle oborů'!K62/'Nezam. absolventů VŠ dle oborů'!K$98,"")</f>
        <v>6.6262451277609352E-2</v>
      </c>
      <c r="L12" s="31">
        <f>IF('Nezam. absolventů VŠ dle oborů'!L$98&gt;0,'Nezam. absolventů VŠ dle oborů'!L62/'Nezam. absolventů VŠ dle oborů'!L$98,"")</f>
        <v>5.039849976558837E-2</v>
      </c>
      <c r="M12" s="31">
        <f>IF('Nezam. absolventů VŠ dle oborů'!M$98&gt;0,'Nezam. absolventů VŠ dle oborů'!M62/'Nezam. absolventů VŠ dle oborů'!M$98,"")</f>
        <v>4.4021024967148492E-2</v>
      </c>
      <c r="N12" s="31">
        <f>IF('Nezam. absolventů VŠ dle oborů'!N$98&gt;0,'Nezam. absolventů VŠ dle oborů'!N62/'Nezam. absolventů VŠ dle oborů'!N$98,"")</f>
        <v>4.6558031260392416E-2</v>
      </c>
      <c r="O12" s="31">
        <f>IF('Nezam. absolventů VŠ dle oborů'!O$98&gt;0,'Nezam. absolventů VŠ dle oborů'!O62/'Nezam. absolventů VŠ dle oborů'!O$98,"")</f>
        <v>3.9676113360323888E-2</v>
      </c>
      <c r="P12" s="31">
        <f>IF('Nezam. absolventů VŠ dle oborů'!P$98&gt;0,'Nezam. absolventů VŠ dle oborů'!P62/'Nezam. absolventů VŠ dle oborů'!P$98,"")</f>
        <v>4.6610169491525424E-2</v>
      </c>
      <c r="Q12" s="31">
        <f>IF('Nezam. absolventů VŠ dle oborů'!Q$98&gt;0,'Nezam. absolventů VŠ dle oborů'!Q62/'Nezam. absolventů VŠ dle oborů'!Q$98,"")</f>
        <v>3.5823950870010238E-2</v>
      </c>
      <c r="R12" s="31">
        <f>IF('Nezam. absolventů VŠ dle oborů'!R$98&gt;0,'Nezam. absolventů VŠ dle oborů'!R62/'Nezam. absolventů VŠ dle oborů'!R$98,"")</f>
        <v>3.859202714164546E-2</v>
      </c>
      <c r="S12" s="31">
        <f>IF('Nezam. absolventů VŠ dle oborů'!S$98&gt;0,'Nezam. absolventů VŠ dle oborů'!S62/'Nezam. absolventů VŠ dle oborů'!S$98,"")</f>
        <v>3.1728665207877461E-2</v>
      </c>
      <c r="T12" s="31">
        <f>IF('Nezam. absolventů VŠ dle oborů'!T$98&gt;0,'Nezam. absolventů VŠ dle oborů'!T62/'Nezam. absolventů VŠ dle oborů'!T$98,"")</f>
        <v>3.2270606531881803E-2</v>
      </c>
      <c r="U12" s="31">
        <f>IF('Nezam. absolventů VŠ dle oborů'!U$98&gt;0,'Nezam. absolventů VŠ dle oborů'!U62/'Nezam. absolventů VŠ dle oborů'!U$98,"")</f>
        <v>4.8820179007323029E-2</v>
      </c>
      <c r="V12" s="31">
        <f>IF('Nezam. absolventů VŠ dle oborů'!V$98&gt;0,'Nezam. absolventů VŠ dle oborů'!V62/'Nezam. absolventů VŠ dle oborů'!V$98,"")</f>
        <v>4.7708138447146865E-2</v>
      </c>
      <c r="W12" s="31">
        <f>IF('Nezam. absolventů VŠ dle oborů'!W$98&gt;0,'Nezam. absolventů VŠ dle oborů'!W62/'Nezam. absolventů VŠ dle oborů'!W$98,"")</f>
        <v>4.148471615720524E-2</v>
      </c>
      <c r="X12" s="31">
        <f>IF('Nezam. absolventů VŠ dle oborů'!X$98&gt;0,'Nezam. absolventů VŠ dle oborů'!X62/'Nezam. absolventů VŠ dle oborů'!X$98,"")</f>
        <v>3.2889584964761159E-2</v>
      </c>
      <c r="Y12" s="31">
        <f>IF('Nezam. absolventů VŠ dle oborů'!Y$98&gt;0,'Nezam. absolventů VŠ dle oborů'!Y62/'Nezam. absolventů VŠ dle oborů'!Y$98,"")</f>
        <v>1.6478342749529189E-2</v>
      </c>
      <c r="Z12" s="31">
        <f>IF('Nezam. absolventů VŠ dle oborů'!Z$98&gt;0,'Nezam. absolventů VŠ dle oborů'!Z62/'Nezam. absolventů VŠ dle oborů'!Z$98,"")</f>
        <v>2.6568825910931175E-2</v>
      </c>
      <c r="AA12" s="31"/>
      <c r="AB12" s="31"/>
      <c r="AC12" s="31"/>
      <c r="AD12" s="31"/>
      <c r="AE12" s="31"/>
      <c r="AF12" s="31"/>
      <c r="AG12" s="31">
        <f>IF('Nezam. absolventů VŠ dle oborů'!AG$98&gt;0,'Nezam. absolventů VŠ dle oborů'!AG62/'Nezam. absolventů VŠ dle oborů'!AG$98,"")</f>
        <v>1.0732617825478302E-2</v>
      </c>
      <c r="AH12" s="31">
        <f>IF('Nezam. absolventů VŠ dle oborů'!AH$98&gt;0,'Nezam. absolventů VŠ dle oborů'!AH62/'Nezam. absolventů VŠ dle oborů'!AH$98,"")</f>
        <v>2.5461667599328483E-2</v>
      </c>
      <c r="AI12" s="31">
        <f>IF('Nezam. absolventů VŠ dle oborů'!AI$98&gt;0,'Nezam. absolventů VŠ dle oborů'!AI62/'Nezam. absolventů VŠ dle oborů'!AI$98,"")</f>
        <v>1.4325068870523415E-2</v>
      </c>
      <c r="AJ12" s="31">
        <f>IF('Nezam. absolventů VŠ dle oborů'!AJ$98&gt;0,'Nezam. absolventů VŠ dle oborů'!AJ62/'Nezam. absolventů VŠ dle oborů'!AJ$98,"")</f>
        <v>1.9677996422182469E-2</v>
      </c>
      <c r="AK12" s="31">
        <f>IF('Nezam. absolventů VŠ dle oborů'!AK$98&gt;0,'Nezam. absolventů VŠ dle oborů'!AK62/'Nezam. absolventů VŠ dle oborů'!AK$98,"")</f>
        <v>1.3805004314063849E-2</v>
      </c>
      <c r="AL12" s="31">
        <f>IF('Nezam. absolventů VŠ dle oborů'!AL$98&gt;0,'Nezam. absolventů VŠ dle oborů'!AL62/'Nezam. absolventů VŠ dle oborů'!AL$98,"")</f>
        <v>2.7972027972027972E-2</v>
      </c>
      <c r="AM12" s="31">
        <f>IF('Nezam. absolventů VŠ dle oborů'!AM$98&gt;0,'Nezam. absolventů VŠ dle oborů'!AM62/'Nezam. absolventů VŠ dle oborů'!AM$98,"")</f>
        <v>1.2484394506866416E-2</v>
      </c>
      <c r="AN12" s="31">
        <f>IF('Nezam. absolventů VŠ dle oborů'!AN$98&gt;0,'Nezam. absolventů VŠ dle oborů'!AN62/'Nezam. absolventů VŠ dle oborů'!AN$98,"")</f>
        <v>3.367875647668394E-2</v>
      </c>
      <c r="AO12" s="31">
        <f>IF('Nezam. absolventů VŠ dle oborů'!AO$98&gt;0,'Nezam. absolventů VŠ dle oborů'!AO62/'Nezam. absolventů VŠ dle oborů'!AO$98,"")</f>
        <v>2.6073619631901839E-2</v>
      </c>
    </row>
    <row r="13" spans="1:41" x14ac:dyDescent="0.35">
      <c r="A13" t="s">
        <v>86</v>
      </c>
      <c r="B13" s="68" t="s">
        <v>44</v>
      </c>
      <c r="C13" s="31">
        <f>IF('Nezam. absolventů VŠ dle oborů'!C$98&gt;0,'Nezam. absolventů VŠ dle oborů'!C63/'Nezam. absolventů VŠ dle oborů'!C$98,"")</f>
        <v>7.2573044297832234E-2</v>
      </c>
      <c r="D13" s="31">
        <f>IF('Nezam. absolventů VŠ dle oborů'!D$98&gt;0,'Nezam. absolventů VŠ dle oborů'!D63/'Nezam. absolventů VŠ dle oborů'!D$98,"")</f>
        <v>7.4442863916548127E-2</v>
      </c>
      <c r="E13" s="31">
        <f>IF('Nezam. absolventů VŠ dle oborů'!E$98&gt;0,'Nezam. absolventů VŠ dle oborů'!E63/'Nezam. absolventů VŠ dle oborů'!E$98,"")</f>
        <v>7.3924050632911395E-2</v>
      </c>
      <c r="F13" s="31">
        <f>IF('Nezam. absolventů VŠ dle oborů'!F$98&gt;0,'Nezam. absolventů VŠ dle oborů'!F63/'Nezam. absolventů VŠ dle oborů'!F$98,"")</f>
        <v>8.2057322340007857E-2</v>
      </c>
      <c r="G13" s="31">
        <f>IF('Nezam. absolventů VŠ dle oborů'!G$98&gt;0,'Nezam. absolventů VŠ dle oborů'!G63/'Nezam. absolventů VŠ dle oborů'!G$98,"")</f>
        <v>8.2057322340007857E-2</v>
      </c>
      <c r="H13" s="31">
        <f>IF('Nezam. absolventů VŠ dle oborů'!H$98&gt;0,'Nezam. absolventů VŠ dle oborů'!H63/'Nezam. absolventů VŠ dle oborů'!H$98,"")</f>
        <v>8.5560430793777426E-2</v>
      </c>
      <c r="I13" s="31">
        <f>IF('Nezam. absolventů VŠ dle oborů'!I$98&gt;0,'Nezam. absolventů VŠ dle oborů'!I63/'Nezam. absolventů VŠ dle oborů'!I$98,"")</f>
        <v>8.7301587301587297E-2</v>
      </c>
      <c r="J13" s="31">
        <f>IF('Nezam. absolventů VŠ dle oborů'!J$98&gt;0,'Nezam. absolventů VŠ dle oborů'!J63/'Nezam. absolventů VŠ dle oborů'!J$98,"")</f>
        <v>7.4718743366588833E-2</v>
      </c>
      <c r="K13" s="31">
        <f>IF('Nezam. absolventů VŠ dle oborů'!K$98&gt;0,'Nezam. absolventů VŠ dle oborů'!K63/'Nezam. absolventů VŠ dle oborů'!K$98,"")</f>
        <v>8.5318319618882629E-2</v>
      </c>
      <c r="L13" s="31">
        <f>IF('Nezam. absolventů VŠ dle oborů'!L$98&gt;0,'Nezam. absolventů VŠ dle oborů'!L63/'Nezam. absolventů VŠ dle oborů'!L$98,"")</f>
        <v>6.1415846225972806E-2</v>
      </c>
      <c r="M13" s="31">
        <f>IF('Nezam. absolventů VŠ dle oborů'!M$98&gt;0,'Nezam. absolventů VŠ dle oborů'!M63/'Nezam. absolventů VŠ dle oborů'!M$98,"")</f>
        <v>5.1905387647831799E-2</v>
      </c>
      <c r="N13" s="31">
        <f>IF('Nezam. absolventů VŠ dle oborů'!N$98&gt;0,'Nezam. absolventů VŠ dle oborů'!N63/'Nezam. absolventů VŠ dle oborů'!N$98,"")</f>
        <v>4.6890588626538075E-2</v>
      </c>
      <c r="O13" s="31">
        <f>IF('Nezam. absolventů VŠ dle oborů'!O$98&gt;0,'Nezam. absolventů VŠ dle oborů'!O63/'Nezam. absolventů VŠ dle oborů'!O$98,"")</f>
        <v>5.020242914979757E-2</v>
      </c>
      <c r="P13" s="31">
        <f>IF('Nezam. absolventů VŠ dle oborů'!P$98&gt;0,'Nezam. absolventů VŠ dle oborů'!P63/'Nezam. absolventů VŠ dle oborů'!P$98,"")</f>
        <v>5.3319209039548024E-2</v>
      </c>
      <c r="Q13" s="31">
        <f>IF('Nezam. absolventů VŠ dle oborů'!Q$98&gt;0,'Nezam. absolventů VŠ dle oborů'!Q63/'Nezam. absolventů VŠ dle oborů'!Q$98,"")</f>
        <v>3.9918116683725691E-2</v>
      </c>
      <c r="R13" s="31">
        <f>IF('Nezam. absolventů VŠ dle oborů'!R$98&gt;0,'Nezam. absolventů VŠ dle oborů'!R63/'Nezam. absolventů VŠ dle oborů'!R$98,"")</f>
        <v>6.1068702290076333E-2</v>
      </c>
      <c r="S13" s="31">
        <f>IF('Nezam. absolventů VŠ dle oborů'!S$98&gt;0,'Nezam. absolventů VŠ dle oborů'!S63/'Nezam. absolventů VŠ dle oborů'!S$98,"")</f>
        <v>6.1269146608315096E-2</v>
      </c>
      <c r="T13" s="31">
        <f>IF('Nezam. absolventů VŠ dle oborů'!T$98&gt;0,'Nezam. absolventů VŠ dle oborů'!T63/'Nezam. absolventů VŠ dle oborů'!T$98,"")</f>
        <v>5.909797822706065E-2</v>
      </c>
      <c r="U13" s="31">
        <f>IF('Nezam. absolventů VŠ dle oborů'!U$98&gt;0,'Nezam. absolventů VŠ dle oborů'!U63/'Nezam. absolventů VŠ dle oborů'!U$98,"")</f>
        <v>4.3124491456468676E-2</v>
      </c>
      <c r="V13" s="31">
        <f>IF('Nezam. absolventů VŠ dle oborů'!V$98&gt;0,'Nezam. absolventů VŠ dle oborů'!V63/'Nezam. absolventů VŠ dle oborů'!V$98,"")</f>
        <v>5.7998129092609915E-2</v>
      </c>
      <c r="W13" s="31">
        <f>IF('Nezam. absolventů VŠ dle oborů'!W$98&gt;0,'Nezam. absolventů VŠ dle oborů'!W63/'Nezam. absolventů VŠ dle oborů'!W$98,"")</f>
        <v>4.0393013100436678E-2</v>
      </c>
      <c r="X13" s="31">
        <f>IF('Nezam. absolventů VŠ dle oborů'!X$98&gt;0,'Nezam. absolventů VŠ dle oborů'!X63/'Nezam. absolventů VŠ dle oborů'!X$98,"")</f>
        <v>6.2385800052205689E-2</v>
      </c>
      <c r="Y13" s="31">
        <f>IF('Nezam. absolventů VŠ dle oborů'!Y$98&gt;0,'Nezam. absolventů VŠ dle oborů'!Y63/'Nezam. absolventů VŠ dle oborů'!Y$98,"")</f>
        <v>3.6723163841807911E-2</v>
      </c>
      <c r="Z13" s="31">
        <f>IF('Nezam. absolventů VŠ dle oborů'!Z$98&gt;0,'Nezam. absolventů VŠ dle oborů'!Z63/'Nezam. absolventů VŠ dle oborů'!Z$98,"")</f>
        <v>4.984817813765182E-2</v>
      </c>
      <c r="AA13" s="31"/>
      <c r="AB13" s="31"/>
      <c r="AC13" s="31"/>
      <c r="AD13" s="31"/>
      <c r="AE13" s="31"/>
      <c r="AF13" s="31"/>
      <c r="AG13" s="31">
        <f>IF('Nezam. absolventů VŠ dle oborů'!AG$98&gt;0,'Nezam. absolventů VŠ dle oborů'!AG63/'Nezam. absolventů VŠ dle oborů'!AG$98,"")</f>
        <v>1.4465702286514233E-2</v>
      </c>
      <c r="AH13" s="31">
        <f>IF('Nezam. absolventů VŠ dle oborů'!AH$98&gt;0,'Nezam. absolventů VŠ dle oborů'!AH63/'Nezam. absolventů VŠ dle oborů'!AH$98,"")</f>
        <v>2.1824286513710128E-2</v>
      </c>
      <c r="AI13" s="31">
        <f>IF('Nezam. absolventů VŠ dle oborů'!AI$98&gt;0,'Nezam. absolventů VŠ dle oborů'!AI63/'Nezam. absolventů VŠ dle oborů'!AI$98,"")</f>
        <v>9.3663911845730027E-3</v>
      </c>
      <c r="AJ13" s="31">
        <f>IF('Nezam. absolventů VŠ dle oborů'!AJ$98&gt;0,'Nezam. absolventů VŠ dle oborů'!AJ63/'Nezam. absolventů VŠ dle oborů'!AJ$98,"")</f>
        <v>1.8962432915921288E-2</v>
      </c>
      <c r="AK13" s="31">
        <f>IF('Nezam. absolventů VŠ dle oborů'!AK$98&gt;0,'Nezam. absolventů VŠ dle oborů'!AK63/'Nezam. absolventů VŠ dle oborů'!AK$98,"")</f>
        <v>1.0353753235547885E-2</v>
      </c>
      <c r="AL13" s="31">
        <f>IF('Nezam. absolventů VŠ dle oborů'!AL$98&gt;0,'Nezam. absolventů VŠ dle oborů'!AL63/'Nezam. absolventů VŠ dle oborů'!AL$98,"")</f>
        <v>2.2592791823561054E-2</v>
      </c>
      <c r="AM13" s="31">
        <f>IF('Nezam. absolventů VŠ dle oborů'!AM$98&gt;0,'Nezam. absolventů VŠ dle oborů'!AM63/'Nezam. absolventů VŠ dle oborů'!AM$98,"")</f>
        <v>9.9875156054931337E-3</v>
      </c>
      <c r="AN13" s="31">
        <f>IF('Nezam. absolventů VŠ dle oborů'!AN$98&gt;0,'Nezam. absolventů VŠ dle oborů'!AN63/'Nezam. absolventů VŠ dle oborů'!AN$98,"")</f>
        <v>2.2020725388601035E-2</v>
      </c>
      <c r="AO13" s="31">
        <f>IF('Nezam. absolventů VŠ dle oborů'!AO$98&gt;0,'Nezam. absolventů VŠ dle oborů'!AO63/'Nezam. absolventů VŠ dle oborů'!AO$98,"")</f>
        <v>9.202453987730062E-3</v>
      </c>
    </row>
    <row r="14" spans="1:41" x14ac:dyDescent="0.35">
      <c r="A14" t="s">
        <v>86</v>
      </c>
      <c r="B14" s="66" t="s">
        <v>45</v>
      </c>
      <c r="C14" s="31">
        <f>IF('Nezam. absolventů VŠ dle oborů'!C$98&gt;0,'Nezam. absolventů VŠ dle oborů'!C64/'Nezam. absolventů VŠ dle oborů'!C$98,"")</f>
        <v>1.0838831291234684E-2</v>
      </c>
      <c r="D14" s="31">
        <f>IF('Nezam. absolventů VŠ dle oborů'!D$98&gt;0,'Nezam. absolventů VŠ dle oborů'!D64/'Nezam. absolventů VŠ dle oborů'!D$98,"")</f>
        <v>2.2522522522522521E-2</v>
      </c>
      <c r="E14" s="31">
        <f>IF('Nezam. absolventů VŠ dle oborů'!E$98&gt;0,'Nezam. absolventů VŠ dle oborů'!E64/'Nezam. absolventů VŠ dle oborů'!E$98,"")</f>
        <v>1.2658227848101266E-2</v>
      </c>
      <c r="F14" s="31">
        <f>IF('Nezam. absolventů VŠ dle oborů'!F$98&gt;0,'Nezam. absolventů VŠ dle oborů'!F64/'Nezam. absolventů VŠ dle oborů'!F$98,"")</f>
        <v>1.9630938358853552E-2</v>
      </c>
      <c r="G14" s="31">
        <f>IF('Nezam. absolventů VŠ dle oborů'!G$98&gt;0,'Nezam. absolventů VŠ dle oborů'!G64/'Nezam. absolventů VŠ dle oborů'!G$98,"")</f>
        <v>1.9630938358853552E-2</v>
      </c>
      <c r="H14" s="31">
        <f>IF('Nezam. absolventů VŠ dle oborů'!H$98&gt;0,'Nezam. absolventů VŠ dle oborů'!H64/'Nezam. absolventů VŠ dle oborů'!H$98,"")</f>
        <v>2.493019545273235E-2</v>
      </c>
      <c r="I14" s="31">
        <f>IF('Nezam. absolventů VŠ dle oborů'!I$98&gt;0,'Nezam. absolventů VŠ dle oborů'!I64/'Nezam. absolventů VŠ dle oborů'!I$98,"")</f>
        <v>2.4170274170274172E-2</v>
      </c>
      <c r="J14" s="31">
        <f>IF('Nezam. absolventů VŠ dle oborů'!J$98&gt;0,'Nezam. absolventů VŠ dle oborů'!J64/'Nezam. absolventů VŠ dle oborů'!J$98,"")</f>
        <v>2.6745913818722138E-2</v>
      </c>
      <c r="K14" s="31">
        <f>IF('Nezam. absolventů VŠ dle oborů'!K$98&gt;0,'Nezam. absolventů VŠ dle oborů'!K64/'Nezam. absolventů VŠ dle oborů'!K$98,"")</f>
        <v>2.122130792550888E-2</v>
      </c>
      <c r="L14" s="31">
        <f>IF('Nezam. absolventů VŠ dle oborů'!L$98&gt;0,'Nezam. absolventů VŠ dle oborů'!L64/'Nezam. absolventů VŠ dle oborů'!L$98,"")</f>
        <v>2.3206751054852322E-2</v>
      </c>
      <c r="M14" s="31">
        <f>IF('Nezam. absolventů VŠ dle oborů'!M$98&gt;0,'Nezam. absolventů VŠ dle oborů'!M64/'Nezam. absolventů VŠ dle oborů'!M$98,"")</f>
        <v>1.7739816031537452E-2</v>
      </c>
      <c r="N14" s="31">
        <f>IF('Nezam. absolventů VŠ dle oborů'!N$98&gt;0,'Nezam. absolventů VŠ dle oborů'!N64/'Nezam. absolventů VŠ dle oborů'!N$98,"")</f>
        <v>2.6272031925507151E-2</v>
      </c>
      <c r="O14" s="31">
        <f>IF('Nezam. absolventů VŠ dle oborů'!O$98&gt;0,'Nezam. absolventů VŠ dle oborů'!O64/'Nezam. absolventů VŠ dle oborů'!O$98,"")</f>
        <v>1.6194331983805668E-2</v>
      </c>
      <c r="P14" s="31">
        <f>IF('Nezam. absolventů VŠ dle oborů'!P$98&gt;0,'Nezam. absolventů VŠ dle oborů'!P64/'Nezam. absolventů VŠ dle oborů'!P$98,"")</f>
        <v>2.8601694915254237E-2</v>
      </c>
      <c r="Q14" s="31">
        <f>IF('Nezam. absolventů VŠ dle oborů'!Q$98&gt;0,'Nezam. absolventů VŠ dle oborů'!Q64/'Nezam. absolventů VŠ dle oborů'!Q$98,"")</f>
        <v>1.7400204708290685E-2</v>
      </c>
      <c r="R14" s="31">
        <f>IF('Nezam. absolventů VŠ dle oborů'!R$98&gt;0,'Nezam. absolventů VŠ dle oborů'!R64/'Nezam. absolventů VŠ dle oborů'!R$98,"")</f>
        <v>2.5021204410517389E-2</v>
      </c>
      <c r="S14" s="31">
        <f>IF('Nezam. absolventů VŠ dle oborů'!S$98&gt;0,'Nezam. absolventů VŠ dle oborů'!S64/'Nezam. absolventů VŠ dle oborů'!S$98,"")</f>
        <v>1.0940919037199124E-2</v>
      </c>
      <c r="T14" s="31">
        <f>IF('Nezam. absolventů VŠ dle oborů'!T$98&gt;0,'Nezam. absolventů VŠ dle oborů'!T64/'Nezam. absolventů VŠ dle oborů'!T$98,"")</f>
        <v>2.9548989113530325E-2</v>
      </c>
      <c r="U14" s="31">
        <f>IF('Nezam. absolventů VŠ dle oborů'!U$98&gt;0,'Nezam. absolventů VŠ dle oborů'!U64/'Nezam. absolventů VŠ dle oborů'!U$98,"")</f>
        <v>2.5223759153783564E-2</v>
      </c>
      <c r="V14" s="31">
        <f>IF('Nezam. absolventů VŠ dle oborů'!V$98&gt;0,'Nezam. absolventů VŠ dle oborů'!V64/'Nezam. absolventů VŠ dle oborů'!V$98,"")</f>
        <v>2.6816339257873401E-2</v>
      </c>
      <c r="W14" s="31">
        <f>IF('Nezam. absolventů VŠ dle oborů'!W$98&gt;0,'Nezam. absolventů VŠ dle oborů'!W64/'Nezam. absolventů VŠ dle oborů'!W$98,"")</f>
        <v>1.9104803493449781E-2</v>
      </c>
      <c r="X14" s="31">
        <f>IF('Nezam. absolventů VŠ dle oborů'!X$98&gt;0,'Nezam. absolventů VŠ dle oborů'!X64/'Nezam. absolventů VŠ dle oborů'!X$98,"")</f>
        <v>1.9838162359697206E-2</v>
      </c>
      <c r="Y14" s="31">
        <f>IF('Nezam. absolventů VŠ dle oborů'!Y$98&gt;0,'Nezam. absolventů VŠ dle oborů'!Y64/'Nezam. absolventů VŠ dle oborů'!Y$98,"")</f>
        <v>1.1770244821092278E-2</v>
      </c>
      <c r="Z14" s="31">
        <f>IF('Nezam. absolventů VŠ dle oborů'!Z$98&gt;0,'Nezam. absolventů VŠ dle oborů'!Z64/'Nezam. absolventů VŠ dle oborů'!Z$98,"")</f>
        <v>1.9483805668016194E-2</v>
      </c>
      <c r="AA14" s="31"/>
      <c r="AB14" s="31"/>
      <c r="AC14" s="31"/>
      <c r="AD14" s="31"/>
      <c r="AE14" s="31"/>
      <c r="AF14" s="31"/>
      <c r="AG14" s="31">
        <f>IF('Nezam. absolventů VŠ dle oborů'!AG$98&gt;0,'Nezam. absolventů VŠ dle oborů'!AG64/'Nezam. absolventů VŠ dle oborů'!AG$98,"")</f>
        <v>7.9328044797013532E-3</v>
      </c>
      <c r="AH14" s="31">
        <f>IF('Nezam. absolventů VŠ dle oborů'!AH$98&gt;0,'Nezam. absolventů VŠ dle oborů'!AH64/'Nezam. absolventů VŠ dle oborů'!AH$98,"")</f>
        <v>1.4549524342473419E-2</v>
      </c>
      <c r="AI14" s="31">
        <f>IF('Nezam. absolventů VŠ dle oborů'!AI$98&gt;0,'Nezam. absolventů VŠ dle oborů'!AI64/'Nezam. absolventů VŠ dle oborů'!AI$98,"")</f>
        <v>8.2644628099173556E-3</v>
      </c>
      <c r="AJ14" s="31">
        <f>IF('Nezam. absolventů VŠ dle oborů'!AJ$98&gt;0,'Nezam. absolventů VŠ dle oborů'!AJ64/'Nezam. absolventů VŠ dle oborů'!AJ$98,"")</f>
        <v>1.5742397137745976E-2</v>
      </c>
      <c r="AK14" s="31">
        <f>IF('Nezam. absolventů VŠ dle oborů'!AK$98&gt;0,'Nezam. absolventů VŠ dle oborů'!AK64/'Nezam. absolventů VŠ dle oborů'!AK$98,"")</f>
        <v>2.5884383088869713E-3</v>
      </c>
      <c r="AL14" s="31">
        <f>IF('Nezam. absolventů VŠ dle oborů'!AL$98&gt;0,'Nezam. absolventů VŠ dle oborů'!AL64/'Nezam. absolventů VŠ dle oborů'!AL$98,"")</f>
        <v>1.6137708445400752E-2</v>
      </c>
      <c r="AM14" s="31">
        <f>IF('Nezam. absolventů VŠ dle oborů'!AM$98&gt;0,'Nezam. absolventů VŠ dle oborů'!AM64/'Nezam. absolventů VŠ dle oborů'!AM$98,"")</f>
        <v>7.4906367041198503E-3</v>
      </c>
      <c r="AN14" s="31">
        <f>IF('Nezam. absolventů VŠ dle oborů'!AN$98&gt;0,'Nezam. absolventů VŠ dle oborů'!AN64/'Nezam. absolventů VŠ dle oborů'!AN$98,"")</f>
        <v>2.7849740932642485E-2</v>
      </c>
      <c r="AO14" s="31">
        <f>IF('Nezam. absolventů VŠ dle oborů'!AO$98&gt;0,'Nezam. absolventů VŠ dle oborů'!AO64/'Nezam. absolventů VŠ dle oborů'!AO$98,"")</f>
        <v>1.3803680981595092E-2</v>
      </c>
    </row>
    <row r="15" spans="1:41" x14ac:dyDescent="0.35">
      <c r="A15" t="s">
        <v>86</v>
      </c>
      <c r="B15" s="68" t="s">
        <v>46</v>
      </c>
      <c r="C15" s="31">
        <f>IF('Nezam. absolventů VŠ dle oborů'!C$98&gt;0,'Nezam. absolventů VŠ dle oborů'!C65/'Nezam. absolventů VŠ dle oborů'!C$98,"")</f>
        <v>5.6550424128180964E-3</v>
      </c>
      <c r="D15" s="31">
        <f>IF('Nezam. absolventů VŠ dle oborů'!D$98&gt;0,'Nezam. absolventů VŠ dle oborů'!D65/'Nezam. absolventů VŠ dle oborů'!D$98,"")</f>
        <v>1.0905642484589853E-2</v>
      </c>
      <c r="E15" s="31">
        <f>IF('Nezam. absolventů VŠ dle oborů'!E$98&gt;0,'Nezam. absolventů VŠ dle oborů'!E65/'Nezam. absolventů VŠ dle oborů'!E$98,"")</f>
        <v>1.0126582278481013E-2</v>
      </c>
      <c r="F15" s="31">
        <f>IF('Nezam. absolventů VŠ dle oborů'!F$98&gt;0,'Nezam. absolventů VŠ dle oborů'!F65/'Nezam. absolventů VŠ dle oborů'!F$98,"")</f>
        <v>8.6376128778955629E-3</v>
      </c>
      <c r="G15" s="31">
        <f>IF('Nezam. absolventů VŠ dle oborů'!G$98&gt;0,'Nezam. absolventů VŠ dle oborů'!G65/'Nezam. absolventů VŠ dle oborů'!G$98,"")</f>
        <v>8.6376128778955629E-3</v>
      </c>
      <c r="H15" s="31">
        <f>IF('Nezam. absolventů VŠ dle oborů'!H$98&gt;0,'Nezam. absolventů VŠ dle oborů'!H65/'Nezam. absolventů VŠ dle oborů'!H$98,"")</f>
        <v>1.1567610690067811E-2</v>
      </c>
      <c r="I15" s="31">
        <f>IF('Nezam. absolventů VŠ dle oborů'!I$98&gt;0,'Nezam. absolventů VŠ dle oborů'!I65/'Nezam. absolventů VŠ dle oborů'!I$98,"")</f>
        <v>9.3795093795093799E-3</v>
      </c>
      <c r="J15" s="31">
        <f>IF('Nezam. absolventů VŠ dle oborů'!J$98&gt;0,'Nezam. absolventů VŠ dle oborů'!J65/'Nezam. absolventů VŠ dle oborů'!J$98,"")</f>
        <v>1.0401188707280832E-2</v>
      </c>
      <c r="K15" s="31">
        <f>IF('Nezam. absolventů VŠ dle oborů'!K$98&gt;0,'Nezam. absolventů VŠ dle oborů'!K65/'Nezam. absolventů VŠ dle oborů'!K$98,"")</f>
        <v>5.1970550021654396E-3</v>
      </c>
      <c r="L15" s="31">
        <f>IF('Nezam. absolventů VŠ dle oborů'!L$98&gt;0,'Nezam. absolventů VŠ dle oborů'!L65/'Nezam. absolventů VŠ dle oborů'!L$98,"")</f>
        <v>1.3595874355368026E-2</v>
      </c>
      <c r="M15" s="31">
        <f>IF('Nezam. absolventů VŠ dle oborů'!M$98&gt;0,'Nezam. absolventů VŠ dle oborů'!M65/'Nezam. absolventů VŠ dle oborů'!M$98,"")</f>
        <v>1.5111695137976347E-2</v>
      </c>
      <c r="N15" s="31">
        <f>IF('Nezam. absolventů VŠ dle oborů'!N$98&gt;0,'Nezam. absolventů VŠ dle oborů'!N65/'Nezam. absolventů VŠ dle oborů'!N$98,"")</f>
        <v>1.4965081476554705E-2</v>
      </c>
      <c r="O15" s="31">
        <f>IF('Nezam. absolventů VŠ dle oborů'!O$98&gt;0,'Nezam. absolventů VŠ dle oborů'!O65/'Nezam. absolventů VŠ dle oborů'!O$98,"")</f>
        <v>8.9068825910931168E-3</v>
      </c>
      <c r="P15" s="31">
        <f>IF('Nezam. absolventů VŠ dle oborů'!P$98&gt;0,'Nezam. absolventů VŠ dle oborů'!P65/'Nezam. absolventů VŠ dle oborů'!P$98,"")</f>
        <v>2.0127118644067795E-2</v>
      </c>
      <c r="Q15" s="31">
        <f>IF('Nezam. absolventů VŠ dle oborů'!Q$98&gt;0,'Nezam. absolventů VŠ dle oborů'!Q65/'Nezam. absolventů VŠ dle oborů'!Q$98,"")</f>
        <v>7.164790174002047E-3</v>
      </c>
      <c r="R15" s="31">
        <f>IF('Nezam. absolventů VŠ dle oborů'!R$98&gt;0,'Nezam. absolventů VŠ dle oborů'!R65/'Nezam. absolventů VŠ dle oborů'!R$98,"")</f>
        <v>1.7811704834605598E-2</v>
      </c>
      <c r="S15" s="31">
        <f>IF('Nezam. absolventů VŠ dle oborů'!S$98&gt;0,'Nezam. absolventů VŠ dle oborů'!S65/'Nezam. absolventů VŠ dle oborů'!S$98,"")</f>
        <v>1.4223194748358862E-2</v>
      </c>
      <c r="T15" s="31">
        <f>IF('Nezam. absolventů VŠ dle oborů'!T$98&gt;0,'Nezam. absolventů VŠ dle oborů'!T65/'Nezam. absolventů VŠ dle oborů'!T$98,"")</f>
        <v>2.3716951788491446E-2</v>
      </c>
      <c r="U15" s="31">
        <f>IF('Nezam. absolventů VŠ dle oborů'!U$98&gt;0,'Nezam. absolventů VŠ dle oborů'!U65/'Nezam. absolventů VŠ dle oborů'!U$98,"")</f>
        <v>1.9528071602929211E-2</v>
      </c>
      <c r="V15" s="31">
        <f>IF('Nezam. absolventů VŠ dle oborů'!V$98&gt;0,'Nezam. absolventů VŠ dle oborů'!V65/'Nezam. absolventů VŠ dle oborů'!V$98,"")</f>
        <v>2.4945431867789213E-2</v>
      </c>
      <c r="W15" s="31">
        <f>IF('Nezam. absolventů VŠ dle oborů'!W$98&gt;0,'Nezam. absolventů VŠ dle oborů'!W65/'Nezam. absolventů VŠ dle oborů'!W$98,"")</f>
        <v>2.2925764192139739E-2</v>
      </c>
      <c r="X15" s="31">
        <f>IF('Nezam. absolventů VŠ dle oborů'!X$98&gt;0,'Nezam. absolventů VŠ dle oborů'!X65/'Nezam. absolventů VŠ dle oborů'!X$98,"")</f>
        <v>2.4536674497520231E-2</v>
      </c>
      <c r="Y15" s="31">
        <f>IF('Nezam. absolventů VŠ dle oborů'!Y$98&gt;0,'Nezam. absolventů VŠ dle oborů'!Y65/'Nezam. absolventů VŠ dle oborů'!Y$98,"")</f>
        <v>1.977401129943503E-2</v>
      </c>
      <c r="Z15" s="31">
        <f>IF('Nezam. absolventů VŠ dle oborů'!Z$98&gt;0,'Nezam. absolventů VŠ dle oborů'!Z65/'Nezam. absolventů VŠ dle oborů'!Z$98,"")</f>
        <v>2.5303643724696356E-2</v>
      </c>
      <c r="AA15" s="31"/>
      <c r="AB15" s="31"/>
      <c r="AC15" s="31"/>
      <c r="AD15" s="31"/>
      <c r="AE15" s="31"/>
      <c r="AF15" s="31"/>
      <c r="AG15" s="31">
        <f>IF('Nezam. absolventů VŠ dle oborů'!AG$98&gt;0,'Nezam. absolventů VŠ dle oborů'!AG65/'Nezam. absolventů VŠ dle oborů'!AG$98,"")</f>
        <v>8.3994400373308443E-3</v>
      </c>
      <c r="AH15" s="31">
        <f>IF('Nezam. absolventů VŠ dle oborů'!AH$98&gt;0,'Nezam. absolventů VŠ dle oborů'!AH65/'Nezam. absolventů VŠ dle oborů'!AH$98,"")</f>
        <v>1.119194180190263E-2</v>
      </c>
      <c r="AI15" s="31">
        <f>IF('Nezam. absolventů VŠ dle oborů'!AI$98&gt;0,'Nezam. absolventů VŠ dle oborů'!AI65/'Nezam. absolventů VŠ dle oborů'!AI$98,"")</f>
        <v>8.2644628099173556E-3</v>
      </c>
      <c r="AJ15" s="31">
        <f>IF('Nezam. absolventů VŠ dle oborů'!AJ$98&gt;0,'Nezam. absolventů VŠ dle oborů'!AJ65/'Nezam. absolventů VŠ dle oborů'!AJ$98,"")</f>
        <v>1.2880143112701253E-2</v>
      </c>
      <c r="AK15" s="31">
        <f>IF('Nezam. absolventů VŠ dle oborů'!AK$98&gt;0,'Nezam. absolventů VŠ dle oborů'!AK65/'Nezam. absolventů VŠ dle oborů'!AK$98,"")</f>
        <v>5.1768766177739426E-3</v>
      </c>
      <c r="AL15" s="31">
        <f>IF('Nezam. absolventů VŠ dle oborů'!AL$98&gt;0,'Nezam. absolventů VŠ dle oborů'!AL65/'Nezam. absolventů VŠ dle oborů'!AL$98,"")</f>
        <v>1.8827326519634213E-2</v>
      </c>
      <c r="AM15" s="31">
        <f>IF('Nezam. absolventů VŠ dle oborů'!AM$98&gt;0,'Nezam. absolventů VŠ dle oborů'!AM65/'Nezam. absolventů VŠ dle oborů'!AM$98,"")</f>
        <v>1.1235955056179775E-2</v>
      </c>
      <c r="AN15" s="31">
        <f>IF('Nezam. absolventů VŠ dle oborů'!AN$98&gt;0,'Nezam. absolventů VŠ dle oborů'!AN65/'Nezam. absolventů VŠ dle oborů'!AN$98,"")</f>
        <v>1.878238341968912E-2</v>
      </c>
      <c r="AO15" s="31">
        <f>IF('Nezam. absolventů VŠ dle oborů'!AO$98&gt;0,'Nezam. absolventů VŠ dle oborů'!AO65/'Nezam. absolventů VŠ dle oborů'!AO$98,"")</f>
        <v>9.202453987730062E-3</v>
      </c>
    </row>
    <row r="16" spans="1:41" x14ac:dyDescent="0.35">
      <c r="A16" t="s">
        <v>86</v>
      </c>
      <c r="B16" s="66" t="s">
        <v>47</v>
      </c>
      <c r="C16" s="31">
        <f>IF('Nezam. absolventů VŠ dle oborů'!C$98&gt;0,'Nezam. absolventů VŠ dle oborů'!C66/'Nezam. absolventů VŠ dle oborů'!C$98,"")</f>
        <v>1.0838831291234684E-2</v>
      </c>
      <c r="D16" s="31">
        <f>IF('Nezam. absolventů VŠ dle oborů'!D$98&gt;0,'Nezam. absolventů VŠ dle oborů'!D66/'Nezam. absolventů VŠ dle oborů'!D$98,"")</f>
        <v>7.8236130867709811E-3</v>
      </c>
      <c r="E16" s="31">
        <f>IF('Nezam. absolventů VŠ dle oborů'!E$98&gt;0,'Nezam. absolventů VŠ dle oborů'!E66/'Nezam. absolventů VŠ dle oborů'!E$98,"")</f>
        <v>7.5949367088607592E-3</v>
      </c>
      <c r="F16" s="31">
        <f>IF('Nezam. absolventů VŠ dle oborů'!F$98&gt;0,'Nezam. absolventů VŠ dle oborů'!F66/'Nezam. absolventů VŠ dle oborů'!F$98,"")</f>
        <v>7.45975657636435E-3</v>
      </c>
      <c r="G16" s="31">
        <f>IF('Nezam. absolventů VŠ dle oborů'!G$98&gt;0,'Nezam. absolventů VŠ dle oborů'!G66/'Nezam. absolventů VŠ dle oborů'!G$98,"")</f>
        <v>7.45975657636435E-3</v>
      </c>
      <c r="H16" s="31">
        <f>IF('Nezam. absolventů VŠ dle oborů'!H$98&gt;0,'Nezam. absolventů VŠ dle oborů'!H66/'Nezam. absolventů VŠ dle oborů'!H$98,"")</f>
        <v>1.1767052253689668E-2</v>
      </c>
      <c r="I16" s="31">
        <f>IF('Nezam. absolventů VŠ dle oborů'!I$98&gt;0,'Nezam. absolventů VŠ dle oborů'!I66/'Nezam. absolventů VŠ dle oborů'!I$98,"")</f>
        <v>1.2265512265512266E-2</v>
      </c>
      <c r="J16" s="31">
        <f>IF('Nezam. absolventů VŠ dle oborů'!J$98&gt;0,'Nezam. absolventů VŠ dle oborů'!J66/'Nezam. absolventů VŠ dle oborů'!J$98,"")</f>
        <v>8.2784971343663766E-3</v>
      </c>
      <c r="K16" s="31">
        <f>IF('Nezam. absolventů VŠ dle oborů'!K$98&gt;0,'Nezam. absolventů VŠ dle oborů'!K66/'Nezam. absolventů VŠ dle oborů'!K$98,"")</f>
        <v>1.2126461671719359E-2</v>
      </c>
      <c r="L16" s="31">
        <f>IF('Nezam. absolventů VŠ dle oborů'!L$98&gt;0,'Nezam. absolventů VŠ dle oborů'!L66/'Nezam. absolventů VŠ dle oborů'!L$98,"")</f>
        <v>1.0079699953117674E-2</v>
      </c>
      <c r="M16" s="31">
        <f>IF('Nezam. absolventů VŠ dle oborů'!M$98&gt;0,'Nezam. absolventů VŠ dle oborů'!M66/'Nezam. absolventů VŠ dle oborů'!M$98,"")</f>
        <v>7.2273324572930354E-3</v>
      </c>
      <c r="N16" s="31">
        <f>IF('Nezam. absolventů VŠ dle oborů'!N$98&gt;0,'Nezam. absolventů VŠ dle oborů'!N66/'Nezam. absolventů VŠ dle oborů'!N$98,"")</f>
        <v>8.3139341536415026E-3</v>
      </c>
      <c r="O16" s="31">
        <f>IF('Nezam. absolventů VŠ dle oborů'!O$98&gt;0,'Nezam. absolventů VŠ dle oborů'!O66/'Nezam. absolventů VŠ dle oborů'!O$98,"")</f>
        <v>1.2145748987854251E-2</v>
      </c>
      <c r="P16" s="31">
        <f>IF('Nezam. absolventů VŠ dle oborů'!P$98&gt;0,'Nezam. absolventů VŠ dle oborů'!P66/'Nezam. absolventů VŠ dle oborů'!P$98,"")</f>
        <v>6.7090395480225986E-3</v>
      </c>
      <c r="Q16" s="31">
        <f>IF('Nezam. absolventů VŠ dle oborů'!Q$98&gt;0,'Nezam. absolventů VŠ dle oborů'!Q66/'Nezam. absolventů VŠ dle oborů'!Q$98,"")</f>
        <v>8.1883316274309111E-3</v>
      </c>
      <c r="R16" s="31">
        <f>IF('Nezam. absolventů VŠ dle oborů'!R$98&gt;0,'Nezam. absolventů VŠ dle oborů'!R66/'Nezam. absolventů VŠ dle oborů'!R$98,"")</f>
        <v>5.0890585241730284E-3</v>
      </c>
      <c r="S16" s="31">
        <f>IF('Nezam. absolventů VŠ dle oborů'!S$98&gt;0,'Nezam. absolventů VŠ dle oborů'!S66/'Nezam. absolventů VŠ dle oborů'!S$98,"")</f>
        <v>5.4704595185995622E-3</v>
      </c>
      <c r="T16" s="31">
        <f>IF('Nezam. absolventů VŠ dle oborů'!T$98&gt;0,'Nezam. absolventů VŠ dle oborů'!T66/'Nezam. absolventů VŠ dle oborů'!T$98,"")</f>
        <v>1.088646967340591E-2</v>
      </c>
      <c r="U16" s="31">
        <f>IF('Nezam. absolventů VŠ dle oborů'!U$98&gt;0,'Nezam. absolventů VŠ dle oborů'!U66/'Nezam. absolventů VŠ dle oborů'!U$98,"")</f>
        <v>1.1391375101708706E-2</v>
      </c>
      <c r="V16" s="31">
        <f>IF('Nezam. absolventů VŠ dle oborů'!V$98&gt;0,'Nezam. absolventů VŠ dle oborů'!V66/'Nezam. absolventů VŠ dle oborů'!V$98,"")</f>
        <v>2.494543186778921E-3</v>
      </c>
      <c r="W16" s="31">
        <f>IF('Nezam. absolventů VŠ dle oborů'!W$98&gt;0,'Nezam. absolventů VŠ dle oborů'!W66/'Nezam. absolventů VŠ dle oborů'!W$98,"")</f>
        <v>6.0043668122270744E-3</v>
      </c>
      <c r="X16" s="31">
        <f>IF('Nezam. absolventů VŠ dle oborů'!X$98&gt;0,'Nezam. absolventů VŠ dle oborů'!X66/'Nezam. absolventů VŠ dle oborů'!X$98,"")</f>
        <v>5.2205690420255805E-3</v>
      </c>
      <c r="Y16" s="31">
        <f>IF('Nezam. absolventů VŠ dle oborů'!Y$98&gt;0,'Nezam. absolventů VŠ dle oborů'!Y66/'Nezam. absolventů VŠ dle oborů'!Y$98,"")</f>
        <v>3.766478342749529E-3</v>
      </c>
      <c r="Z16" s="31">
        <f>IF('Nezam. absolventů VŠ dle oborů'!Z$98&gt;0,'Nezam. absolventů VŠ dle oborů'!Z66/'Nezam. absolventů VŠ dle oborů'!Z$98,"")</f>
        <v>5.566801619433198E-3</v>
      </c>
      <c r="AA16" s="31"/>
      <c r="AB16" s="31"/>
      <c r="AC16" s="31"/>
      <c r="AD16" s="31"/>
      <c r="AE16" s="31"/>
      <c r="AF16" s="31"/>
      <c r="AG16" s="31">
        <f>IF('Nezam. absolventů VŠ dle oborů'!AG$98&gt;0,'Nezam. absolventů VŠ dle oborů'!AG66/'Nezam. absolventů VŠ dle oborů'!AG$98,"")</f>
        <v>4.1997200186654222E-3</v>
      </c>
      <c r="AH16" s="31">
        <f>IF('Nezam. absolventů VŠ dle oborů'!AH$98&gt;0,'Nezam. absolventů VŠ dle oborů'!AH66/'Nezam. absolventů VŠ dle oborů'!AH$98,"")</f>
        <v>1.9585898153329602E-3</v>
      </c>
      <c r="AI16" s="31">
        <f>IF('Nezam. absolventů VŠ dle oborů'!AI$98&gt;0,'Nezam. absolventů VŠ dle oborů'!AI66/'Nezam. absolventů VŠ dle oborů'!AI$98,"")</f>
        <v>1.1019283746556473E-3</v>
      </c>
      <c r="AJ16" s="31">
        <f>IF('Nezam. absolventů VŠ dle oborů'!AJ$98&gt;0,'Nezam. absolventů VŠ dle oborů'!AJ66/'Nezam. absolventů VŠ dle oborů'!AJ$98,"")</f>
        <v>3.2200357781753132E-3</v>
      </c>
      <c r="AK16" s="31">
        <f>IF('Nezam. absolventů VŠ dle oborů'!AK$98&gt;0,'Nezam. absolventů VŠ dle oborů'!AK66/'Nezam. absolventů VŠ dle oborů'!AK$98,"")</f>
        <v>2.5884383088869713E-3</v>
      </c>
      <c r="AL16" s="31">
        <f>IF('Nezam. absolventů VŠ dle oborů'!AL$98&gt;0,'Nezam. absolventů VŠ dle oborů'!AL66/'Nezam. absolventů VŠ dle oborů'!AL$98,"")</f>
        <v>1.0758472296933835E-3</v>
      </c>
      <c r="AM16" s="31">
        <f>IF('Nezam. absolventů VŠ dle oborů'!AM$98&gt;0,'Nezam. absolventů VŠ dle oborů'!AM66/'Nezam. absolventů VŠ dle oborů'!AM$98,"")</f>
        <v>1.2484394506866417E-3</v>
      </c>
      <c r="AN16" s="31">
        <f>IF('Nezam. absolventů VŠ dle oborů'!AN$98&gt;0,'Nezam. absolventů VŠ dle oborů'!AN66/'Nezam. absolventů VŠ dle oborů'!AN$98,"")</f>
        <v>1.2953367875647669E-3</v>
      </c>
      <c r="AO16" s="31">
        <f>IF('Nezam. absolventů VŠ dle oborů'!AO$98&gt;0,'Nezam. absolventů VŠ dle oborů'!AO66/'Nezam. absolventů VŠ dle oborů'!AO$98,"")</f>
        <v>4.601226993865031E-3</v>
      </c>
    </row>
    <row r="17" spans="1:41" x14ac:dyDescent="0.35">
      <c r="A17" t="s">
        <v>86</v>
      </c>
      <c r="B17" s="68" t="s">
        <v>48</v>
      </c>
      <c r="C17" s="31">
        <f>IF('Nezam. absolventů VŠ dle oborů'!C$98&gt;0,'Nezam. absolventů VŠ dle oborů'!C67/'Nezam. absolventů VŠ dle oborů'!C$98,"")</f>
        <v>3.770028275212064E-3</v>
      </c>
      <c r="D17" s="31">
        <f>IF('Nezam. absolventů VŠ dle oborů'!D$98&gt;0,'Nezam. absolventů VŠ dle oborů'!D67/'Nezam. absolventů VŠ dle oborů'!D$98,"")</f>
        <v>1.4224751066856331E-3</v>
      </c>
      <c r="E17" s="31">
        <f>IF('Nezam. absolventů VŠ dle oborů'!E$98&gt;0,'Nezam. absolventů VŠ dle oborů'!E67/'Nezam. absolventů VŠ dle oborů'!E$98,"")</f>
        <v>0</v>
      </c>
      <c r="F17" s="31">
        <f>IF('Nezam. absolventů VŠ dle oborů'!F$98&gt;0,'Nezam. absolventů VŠ dle oborů'!F67/'Nezam. absolventů VŠ dle oborů'!F$98,"")</f>
        <v>0</v>
      </c>
      <c r="G17" s="31">
        <f>IF('Nezam. absolventů VŠ dle oborů'!G$98&gt;0,'Nezam. absolventů VŠ dle oborů'!G67/'Nezam. absolventů VŠ dle oborů'!G$98,"")</f>
        <v>0</v>
      </c>
      <c r="H17" s="31">
        <f>IF('Nezam. absolventů VŠ dle oborů'!H$98&gt;0,'Nezam. absolventů VŠ dle oborů'!H67/'Nezam. absolventů VŠ dle oborů'!H$98,"")</f>
        <v>0</v>
      </c>
      <c r="I17" s="31">
        <f>IF('Nezam. absolventů VŠ dle oborů'!I$98&gt;0,'Nezam. absolventů VŠ dle oborů'!I67/'Nezam. absolventů VŠ dle oborů'!I$98,"")</f>
        <v>0</v>
      </c>
      <c r="J17" s="31">
        <f>IF('Nezam. absolventů VŠ dle oborů'!J$98&gt;0,'Nezam. absolventů VŠ dle oborů'!J67/'Nezam. absolventů VŠ dle oborů'!J$98,"")</f>
        <v>0</v>
      </c>
      <c r="K17" s="31">
        <f>IF('Nezam. absolventů VŠ dle oborů'!K$98&gt;0,'Nezam. absolventů VŠ dle oborů'!K67/'Nezam. absolventů VŠ dle oborů'!K$98,"")</f>
        <v>0</v>
      </c>
      <c r="L17" s="31">
        <f>IF('Nezam. absolventů VŠ dle oborů'!L$98&gt;0,'Nezam. absolventů VŠ dle oborů'!L67/'Nezam. absolventů VŠ dle oborů'!L$98,"")</f>
        <v>0</v>
      </c>
      <c r="M17" s="31">
        <f>IF('Nezam. absolventů VŠ dle oborů'!M$98&gt;0,'Nezam. absolventů VŠ dle oborů'!M67/'Nezam. absolventů VŠ dle oborů'!M$98,"")</f>
        <v>0</v>
      </c>
      <c r="N17" s="31">
        <f>IF('Nezam. absolventů VŠ dle oborů'!N$98&gt;0,'Nezam. absolventů VŠ dle oborů'!N67/'Nezam. absolventů VŠ dle oborů'!N$98,"")</f>
        <v>0</v>
      </c>
      <c r="O17" s="31">
        <f>IF('Nezam. absolventů VŠ dle oborů'!O$98&gt;0,'Nezam. absolventů VŠ dle oborů'!O67/'Nezam. absolventů VŠ dle oborů'!O$98,"")</f>
        <v>0</v>
      </c>
      <c r="P17" s="31">
        <f>IF('Nezam. absolventů VŠ dle oborů'!P$98&gt;0,'Nezam. absolventů VŠ dle oborů'!P67/'Nezam. absolventů VŠ dle oborů'!P$98,"")</f>
        <v>0</v>
      </c>
      <c r="Q17" s="31">
        <f>IF('Nezam. absolventů VŠ dle oborů'!Q$98&gt;0,'Nezam. absolventů VŠ dle oborů'!Q67/'Nezam. absolventů VŠ dle oborů'!Q$98,"")</f>
        <v>0</v>
      </c>
      <c r="R17" s="31">
        <f>IF('Nezam. absolventů VŠ dle oborů'!R$98&gt;0,'Nezam. absolventů VŠ dle oborů'!R67/'Nezam. absolventů VŠ dle oborů'!R$98,"")</f>
        <v>0</v>
      </c>
      <c r="S17" s="31">
        <f>IF('Nezam. absolventů VŠ dle oborů'!S$98&gt;0,'Nezam. absolventů VŠ dle oborů'!S67/'Nezam. absolventů VŠ dle oborů'!S$98,"")</f>
        <v>0</v>
      </c>
      <c r="T17" s="31">
        <f>IF('Nezam. absolventů VŠ dle oborů'!T$98&gt;0,'Nezam. absolventů VŠ dle oborů'!T67/'Nezam. absolventů VŠ dle oborů'!T$98,"")</f>
        <v>0</v>
      </c>
      <c r="U17" s="31">
        <f>IF('Nezam. absolventů VŠ dle oborů'!U$98&gt;0,'Nezam. absolventů VŠ dle oborů'!U67/'Nezam. absolventů VŠ dle oborů'!U$98,"")</f>
        <v>0</v>
      </c>
      <c r="V17" s="31">
        <f>IF('Nezam. absolventů VŠ dle oborů'!V$98&gt;0,'Nezam. absolventů VŠ dle oborů'!V67/'Nezam. absolventů VŠ dle oborů'!V$98,"")</f>
        <v>0</v>
      </c>
      <c r="W17" s="31">
        <f>IF('Nezam. absolventů VŠ dle oborů'!W$98&gt;0,'Nezam. absolventů VŠ dle oborů'!W67/'Nezam. absolventů VŠ dle oborů'!W$98,"")</f>
        <v>0</v>
      </c>
      <c r="X17" s="31">
        <f>IF('Nezam. absolventů VŠ dle oborů'!X$98&gt;0,'Nezam. absolventů VŠ dle oborů'!X67/'Nezam. absolventů VŠ dle oborů'!X$98,"")</f>
        <v>0</v>
      </c>
      <c r="Y17" s="31">
        <f>IF('Nezam. absolventů VŠ dle oborů'!Y$98&gt;0,'Nezam. absolventů VŠ dle oborů'!Y67/'Nezam. absolventů VŠ dle oborů'!Y$98,"")</f>
        <v>0</v>
      </c>
      <c r="Z17" s="31">
        <f>IF('Nezam. absolventů VŠ dle oborů'!Z$98&gt;0,'Nezam. absolventů VŠ dle oborů'!Z67/'Nezam. absolventů VŠ dle oborů'!Z$98,"")</f>
        <v>1.2651821862348178E-3</v>
      </c>
      <c r="AA17" s="31"/>
      <c r="AB17" s="31"/>
      <c r="AC17" s="31"/>
      <c r="AD17" s="31"/>
      <c r="AE17" s="31"/>
      <c r="AF17" s="31"/>
      <c r="AG17" s="31">
        <f>IF('Nezam. absolventů VŠ dle oborů'!AG$98&gt;0,'Nezam. absolventů VŠ dle oborů'!AG67/'Nezam. absolventů VŠ dle oborů'!AG$98,"")</f>
        <v>0</v>
      </c>
      <c r="AH17" s="31">
        <f>IF('Nezam. absolventů VŠ dle oborů'!AH$98&gt;0,'Nezam. absolventů VŠ dle oborů'!AH67/'Nezam. absolventů VŠ dle oborů'!AH$98,"")</f>
        <v>2.7979854504756578E-4</v>
      </c>
      <c r="AI17" s="31">
        <f>IF('Nezam. absolventů VŠ dle oborů'!AI$98&gt;0,'Nezam. absolventů VŠ dle oborů'!AI67/'Nezam. absolventů VŠ dle oborů'!AI$98,"")</f>
        <v>5.5096418732782364E-4</v>
      </c>
      <c r="AJ17" s="31">
        <f>IF('Nezam. absolventů VŠ dle oborů'!AJ$98&gt;0,'Nezam. absolventů VŠ dle oborů'!AJ67/'Nezam. absolventů VŠ dle oborů'!AJ$98,"")</f>
        <v>1.0733452593917709E-3</v>
      </c>
      <c r="AK17" s="31">
        <f>IF('Nezam. absolventů VŠ dle oborů'!AK$98&gt;0,'Nezam. absolventů VŠ dle oborů'!AK67/'Nezam. absolventů VŠ dle oborů'!AK$98,"")</f>
        <v>0</v>
      </c>
      <c r="AL17" s="31">
        <f>IF('Nezam. absolventů VŠ dle oborů'!AL$98&gt;0,'Nezam. absolventů VŠ dle oborů'!AL67/'Nezam. absolventů VŠ dle oborů'!AL$98,"")</f>
        <v>1.0758472296933835E-3</v>
      </c>
      <c r="AM17" s="31">
        <f>IF('Nezam. absolventů VŠ dle oborů'!AM$98&gt;0,'Nezam. absolventů VŠ dle oborů'!AM67/'Nezam. absolventů VŠ dle oborů'!AM$98,"")</f>
        <v>0</v>
      </c>
      <c r="AN17" s="31">
        <f>IF('Nezam. absolventů VŠ dle oborů'!AN$98&gt;0,'Nezam. absolventů VŠ dle oborů'!AN67/'Nezam. absolventů VŠ dle oborů'!AN$98,"")</f>
        <v>6.4766839378238344E-4</v>
      </c>
      <c r="AO17" s="31">
        <f>IF('Nezam. absolventů VŠ dle oborů'!AO$98&gt;0,'Nezam. absolventů VŠ dle oborů'!AO67/'Nezam. absolventů VŠ dle oborů'!AO$98,"")</f>
        <v>0</v>
      </c>
    </row>
    <row r="18" spans="1:41" x14ac:dyDescent="0.35">
      <c r="A18" t="s">
        <v>86</v>
      </c>
      <c r="B18" s="66" t="s">
        <v>49</v>
      </c>
      <c r="C18" s="31">
        <f>IF('Nezam. absolventů VŠ dle oborů'!C$98&gt;0,'Nezam. absolventů VŠ dle oborů'!C68/'Nezam. absolventů VŠ dle oborů'!C$98,"")</f>
        <v>5.1837888784165885E-3</v>
      </c>
      <c r="D18" s="31">
        <f>IF('Nezam. absolventů VŠ dle oborů'!D$98&gt;0,'Nezam. absolventů VŠ dle oborů'!D68/'Nezam. absolventů VŠ dle oborů'!D$98,"")</f>
        <v>7.8236130867709811E-3</v>
      </c>
      <c r="E18" s="31">
        <f>IF('Nezam. absolventů VŠ dle oborů'!E$98&gt;0,'Nezam. absolventů VŠ dle oborů'!E68/'Nezam. absolventů VŠ dle oborů'!E$98,"")</f>
        <v>9.1139240506329117E-3</v>
      </c>
      <c r="F18" s="31">
        <f>IF('Nezam. absolventů VŠ dle oborů'!F$98&gt;0,'Nezam. absolventů VŠ dle oborů'!F68/'Nezam. absolventů VŠ dle oborů'!F$98,"")</f>
        <v>1.099332548095799E-2</v>
      </c>
      <c r="G18" s="31">
        <f>IF('Nezam. absolventů VŠ dle oborů'!G$98&gt;0,'Nezam. absolventů VŠ dle oborů'!G68/'Nezam. absolventů VŠ dle oborů'!G$98,"")</f>
        <v>1.099332548095799E-2</v>
      </c>
      <c r="H18" s="31">
        <f>IF('Nezam. absolventů VŠ dle oborů'!H$98&gt;0,'Nezam. absolventů VŠ dle oborů'!H68/'Nezam. absolventů VŠ dle oborů'!H$98,"")</f>
        <v>7.9776625448743522E-3</v>
      </c>
      <c r="I18" s="31">
        <f>IF('Nezam. absolventů VŠ dle oborů'!I$98&gt;0,'Nezam. absolventů VŠ dle oborů'!I68/'Nezam. absolventů VŠ dle oborů'!I$98,"")</f>
        <v>9.74025974025974E-3</v>
      </c>
      <c r="J18" s="31">
        <f>IF('Nezam. absolventů VŠ dle oborů'!J$98&gt;0,'Nezam. absolventů VŠ dle oborů'!J68/'Nezam. absolventů VŠ dle oborů'!J$98,"")</f>
        <v>1.0825727021863723E-2</v>
      </c>
      <c r="K18" s="31">
        <f>IF('Nezam. absolventů VŠ dle oborů'!K$98&gt;0,'Nezam. absolventů VŠ dle oborů'!K68/'Nezam. absolventů VŠ dle oborů'!K$98,"")</f>
        <v>9.0948462537895191E-3</v>
      </c>
      <c r="L18" s="31">
        <f>IF('Nezam. absolventů VŠ dle oborů'!L$98&gt;0,'Nezam. absolventů VŠ dle oborů'!L68/'Nezam. absolventů VŠ dle oborů'!L$98,"")</f>
        <v>7.5011720581340839E-3</v>
      </c>
      <c r="M18" s="31">
        <f>IF('Nezam. absolventů VŠ dle oborů'!M$98&gt;0,'Nezam. absolventů VŠ dle oborů'!M68/'Nezam. absolventů VŠ dle oborů'!M$98,"")</f>
        <v>9.1984231274638631E-3</v>
      </c>
      <c r="N18" s="31">
        <f>IF('Nezam. absolventů VŠ dle oborů'!N$98&gt;0,'Nezam. absolventů VŠ dle oborů'!N68/'Nezam. absolventů VŠ dle oborů'!N$98,"")</f>
        <v>8.6464915197871639E-3</v>
      </c>
      <c r="O18" s="31">
        <f>IF('Nezam. absolventů VŠ dle oborů'!O$98&gt;0,'Nezam. absolventů VŠ dle oborů'!O68/'Nezam. absolventů VŠ dle oborů'!O$98,"")</f>
        <v>7.2874493927125505E-3</v>
      </c>
      <c r="P18" s="31">
        <f>IF('Nezam. absolventů VŠ dle oborů'!P$98&gt;0,'Nezam. absolventů VŠ dle oborů'!P68/'Nezam. absolventů VŠ dle oborů'!P$98,"")</f>
        <v>7.0621468926553672E-3</v>
      </c>
      <c r="Q18" s="31">
        <f>IF('Nezam. absolventů VŠ dle oborů'!Q$98&gt;0,'Nezam. absolventů VŠ dle oborů'!Q68/'Nezam. absolventů VŠ dle oborů'!Q$98,"")</f>
        <v>6.1412487205731829E-3</v>
      </c>
      <c r="R18" s="31">
        <f>IF('Nezam. absolventů VŠ dle oborů'!R$98&gt;0,'Nezam. absolventů VŠ dle oborů'!R68/'Nezam. absolventů VŠ dle oborů'!R$98,"")</f>
        <v>6.3613231552162846E-3</v>
      </c>
      <c r="S18" s="31">
        <f>IF('Nezam. absolventů VŠ dle oborů'!S$98&gt;0,'Nezam. absolventů VŠ dle oborů'!S68/'Nezam. absolventů VŠ dle oborů'!S$98,"")</f>
        <v>4.3763676148796497E-3</v>
      </c>
      <c r="T18" s="31">
        <f>IF('Nezam. absolventů VŠ dle oborů'!T$98&gt;0,'Nezam. absolventů VŠ dle oborů'!T68/'Nezam. absolventů VŠ dle oborů'!T$98,"")</f>
        <v>5.8320373250388803E-3</v>
      </c>
      <c r="U18" s="31">
        <f>IF('Nezam. absolventů VŠ dle oborů'!U$98&gt;0,'Nezam. absolventů VŠ dle oborů'!U68/'Nezam. absolventů VŠ dle oborů'!U$98,"")</f>
        <v>8.9503661513425543E-3</v>
      </c>
      <c r="V18" s="31">
        <f>IF('Nezam. absolventů VŠ dle oborů'!V$98&gt;0,'Nezam. absolventů VŠ dle oborů'!V68/'Nezam. absolventů VŠ dle oborů'!V$98,"")</f>
        <v>8.1072653570314936E-3</v>
      </c>
      <c r="W18" s="31">
        <f>IF('Nezam. absolventů VŠ dle oborů'!W$98&gt;0,'Nezam. absolventů VŠ dle oborů'!W68/'Nezam. absolventů VŠ dle oborů'!W$98,"")</f>
        <v>7.0960698689956333E-3</v>
      </c>
      <c r="X18" s="31">
        <f>IF('Nezam. absolventů VŠ dle oborů'!X$98&gt;0,'Nezam. absolventů VŠ dle oborů'!X68/'Nezam. absolventů VŠ dle oborů'!X$98,"")</f>
        <v>9.1359958235447663E-3</v>
      </c>
      <c r="Y18" s="31">
        <f>IF('Nezam. absolventů VŠ dle oborů'!Y$98&gt;0,'Nezam. absolventů VŠ dle oborů'!Y68/'Nezam. absolventů VŠ dle oborů'!Y$98,"")</f>
        <v>1.2711864406779662E-2</v>
      </c>
      <c r="Z18" s="31">
        <f>IF('Nezam. absolventů VŠ dle oborů'!Z$98&gt;0,'Nezam. absolventů VŠ dle oborů'!Z68/'Nezam. absolventů VŠ dle oborů'!Z$98,"")</f>
        <v>9.8684210526315784E-3</v>
      </c>
      <c r="AA18" s="31"/>
      <c r="AB18" s="31"/>
      <c r="AC18" s="31"/>
      <c r="AD18" s="31"/>
      <c r="AE18" s="31"/>
      <c r="AF18" s="31"/>
      <c r="AG18" s="31">
        <f>IF('Nezam. absolventů VŠ dle oborů'!AG$98&gt;0,'Nezam. absolventů VŠ dle oborů'!AG68/'Nezam. absolventů VŠ dle oborů'!AG$98,"")</f>
        <v>6.9995333644423709E-3</v>
      </c>
      <c r="AH18" s="31">
        <f>IF('Nezam. absolventů VŠ dle oborů'!AH$98&gt;0,'Nezam. absolventů VŠ dle oborů'!AH68/'Nezam. absolventů VŠ dle oborů'!AH$98,"")</f>
        <v>6.4353665360940126E-3</v>
      </c>
      <c r="AI18" s="31">
        <f>IF('Nezam. absolventů VŠ dle oborů'!AI$98&gt;0,'Nezam. absolventů VŠ dle oborů'!AI68/'Nezam. absolventů VŠ dle oborů'!AI$98,"")</f>
        <v>6.0606060606060606E-3</v>
      </c>
      <c r="AJ18" s="31">
        <f>IF('Nezam. absolventů VŠ dle oborů'!AJ$98&gt;0,'Nezam. absolventů VŠ dle oborů'!AJ68/'Nezam. absolventů VŠ dle oborů'!AJ$98,"")</f>
        <v>8.2289803220035786E-3</v>
      </c>
      <c r="AK18" s="31">
        <f>IF('Nezam. absolventů VŠ dle oborů'!AK$98&gt;0,'Nezam. absolventů VŠ dle oborů'!AK68/'Nezam. absolventů VŠ dle oborů'!AK$98,"")</f>
        <v>6.9025021570319244E-3</v>
      </c>
      <c r="AL18" s="31">
        <f>IF('Nezam. absolventů VŠ dle oborů'!AL$98&gt;0,'Nezam. absolventů VŠ dle oborů'!AL68/'Nezam. absolventů VŠ dle oborů'!AL$98,"")</f>
        <v>8.6067778375470676E-3</v>
      </c>
      <c r="AM18" s="31">
        <f>IF('Nezam. absolventů VŠ dle oborů'!AM$98&gt;0,'Nezam. absolventů VŠ dle oborů'!AM68/'Nezam. absolventů VŠ dle oborů'!AM$98,"")</f>
        <v>4.9937578027465668E-3</v>
      </c>
      <c r="AN18" s="31">
        <f>IF('Nezam. absolventů VŠ dle oborů'!AN$98&gt;0,'Nezam. absolventů VŠ dle oborů'!AN68/'Nezam. absolventů VŠ dle oborů'!AN$98,"")</f>
        <v>6.4766839378238338E-3</v>
      </c>
      <c r="AO18" s="31">
        <f>IF('Nezam. absolventů VŠ dle oborů'!AO$98&gt;0,'Nezam. absolventů VŠ dle oborů'!AO68/'Nezam. absolventů VŠ dle oborů'!AO$98,"")</f>
        <v>4.601226993865031E-3</v>
      </c>
    </row>
    <row r="19" spans="1:41" x14ac:dyDescent="0.35">
      <c r="A19" t="s">
        <v>86</v>
      </c>
      <c r="B19" s="68" t="s">
        <v>50</v>
      </c>
      <c r="C19" s="31">
        <f>IF('Nezam. absolventů VŠ dle oborů'!C$98&gt;0,'Nezam. absolventů VŠ dle oborů'!C69/'Nezam. absolventů VŠ dle oborů'!C$98,"")</f>
        <v>0</v>
      </c>
      <c r="D19" s="31">
        <f>IF('Nezam. absolventů VŠ dle oborů'!D$98&gt;0,'Nezam. absolventů VŠ dle oborů'!D69/'Nezam. absolventů VŠ dle oborů'!D$98,"")</f>
        <v>0</v>
      </c>
      <c r="E19" s="31">
        <f>IF('Nezam. absolventů VŠ dle oborů'!E$98&gt;0,'Nezam. absolventů VŠ dle oborů'!E69/'Nezam. absolventů VŠ dle oborů'!E$98,"")</f>
        <v>0</v>
      </c>
      <c r="F19" s="31">
        <f>IF('Nezam. absolventů VŠ dle oborů'!F$98&gt;0,'Nezam. absolventů VŠ dle oborů'!F69/'Nezam. absolventů VŠ dle oborů'!F$98,"")</f>
        <v>0</v>
      </c>
      <c r="G19" s="31">
        <f>IF('Nezam. absolventů VŠ dle oborů'!G$98&gt;0,'Nezam. absolventů VŠ dle oborů'!G69/'Nezam. absolventů VŠ dle oborů'!G$98,"")</f>
        <v>0</v>
      </c>
      <c r="H19" s="31">
        <f>IF('Nezam. absolventů VŠ dle oborů'!H$98&gt;0,'Nezam. absolventů VŠ dle oborů'!H69/'Nezam. absolventů VŠ dle oborů'!H$98,"")</f>
        <v>0</v>
      </c>
      <c r="I19" s="31">
        <f>IF('Nezam. absolventů VŠ dle oborů'!I$98&gt;0,'Nezam. absolventů VŠ dle oborů'!I69/'Nezam. absolventů VŠ dle oborů'!I$98,"")</f>
        <v>0</v>
      </c>
      <c r="J19" s="31">
        <f>IF('Nezam. absolventů VŠ dle oborů'!J$98&gt;0,'Nezam. absolventů VŠ dle oborů'!J69/'Nezam. absolventů VŠ dle oborů'!J$98,"")</f>
        <v>0</v>
      </c>
      <c r="K19" s="31">
        <f>IF('Nezam. absolventů VŠ dle oborů'!K$98&gt;0,'Nezam. absolventů VŠ dle oborů'!K69/'Nezam. absolventů VŠ dle oborů'!K$98,"")</f>
        <v>0</v>
      </c>
      <c r="L19" s="31">
        <f>IF('Nezam. absolventů VŠ dle oborů'!L$98&gt;0,'Nezam. absolventů VŠ dle oborů'!L69/'Nezam. absolventů VŠ dle oborů'!L$98,"")</f>
        <v>0</v>
      </c>
      <c r="M19" s="31">
        <f>IF('Nezam. absolventů VŠ dle oborů'!M$98&gt;0,'Nezam. absolventů VŠ dle oborů'!M69/'Nezam. absolventů VŠ dle oborů'!M$98,"")</f>
        <v>0</v>
      </c>
      <c r="N19" s="31">
        <f>IF('Nezam. absolventů VŠ dle oborů'!N$98&gt;0,'Nezam. absolventů VŠ dle oborů'!N69/'Nezam. absolventů VŠ dle oborů'!N$98,"")</f>
        <v>0</v>
      </c>
      <c r="O19" s="31">
        <f>IF('Nezam. absolventů VŠ dle oborů'!O$98&gt;0,'Nezam. absolventů VŠ dle oborů'!O69/'Nezam. absolventů VŠ dle oborů'!O$98,"")</f>
        <v>0</v>
      </c>
      <c r="P19" s="31">
        <f>IF('Nezam. absolventů VŠ dle oborů'!P$98&gt;0,'Nezam. absolventů VŠ dle oborů'!P69/'Nezam. absolventů VŠ dle oborů'!P$98,"")</f>
        <v>3.5310734463276836E-4</v>
      </c>
      <c r="Q19" s="31">
        <f>IF('Nezam. absolventů VŠ dle oborů'!Q$98&gt;0,'Nezam. absolventů VŠ dle oborů'!Q69/'Nezam. absolventů VŠ dle oborů'!Q$98,"")</f>
        <v>0</v>
      </c>
      <c r="R19" s="31">
        <f>IF('Nezam. absolventů VŠ dle oborů'!R$98&gt;0,'Nezam. absolventů VŠ dle oborů'!R69/'Nezam. absolventů VŠ dle oborů'!R$98,"")</f>
        <v>4.2408821034775233E-4</v>
      </c>
      <c r="S19" s="31">
        <f>IF('Nezam. absolventů VŠ dle oborů'!S$98&gt;0,'Nezam. absolventů VŠ dle oborů'!S69/'Nezam. absolventů VŠ dle oborů'!S$98,"")</f>
        <v>1.0940919037199124E-3</v>
      </c>
      <c r="T19" s="31">
        <f>IF('Nezam. absolventů VŠ dle oborů'!T$98&gt;0,'Nezam. absolventů VŠ dle oborů'!T69/'Nezam. absolventů VŠ dle oborů'!T$98,"")</f>
        <v>0</v>
      </c>
      <c r="U19" s="31">
        <f>IF('Nezam. absolventů VŠ dle oborů'!U$98&gt;0,'Nezam. absolventů VŠ dle oborů'!U69/'Nezam. absolventů VŠ dle oborů'!U$98,"")</f>
        <v>1.6273393002441008E-3</v>
      </c>
      <c r="V19" s="31">
        <f>IF('Nezam. absolventů VŠ dle oborů'!V$98&gt;0,'Nezam. absolventů VŠ dle oborů'!V69/'Nezam. absolventů VŠ dle oborů'!V$98,"")</f>
        <v>1.2472715933894605E-3</v>
      </c>
      <c r="W19" s="31">
        <f>IF('Nezam. absolventů VŠ dle oborů'!W$98&gt;0,'Nezam. absolventů VŠ dle oborů'!W69/'Nezam. absolventů VŠ dle oborů'!W$98,"")</f>
        <v>5.4585152838427945E-4</v>
      </c>
      <c r="X19" s="31">
        <f>IF('Nezam. absolventů VŠ dle oborů'!X$98&gt;0,'Nezam. absolventů VŠ dle oborů'!X69/'Nezam. absolventů VŠ dle oborů'!X$98,"")</f>
        <v>7.8308535630383712E-4</v>
      </c>
      <c r="Y19" s="31">
        <f>IF('Nezam. absolventů VŠ dle oborů'!Y$98&gt;0,'Nezam. absolventů VŠ dle oborů'!Y69/'Nezam. absolventů VŠ dle oborů'!Y$98,"")</f>
        <v>0</v>
      </c>
      <c r="Z19" s="31">
        <f>IF('Nezam. absolventů VŠ dle oborů'!Z$98&gt;0,'Nezam. absolventů VŠ dle oborů'!Z69/'Nezam. absolventů VŠ dle oborů'!Z$98,"")</f>
        <v>2.5303643724696357E-4</v>
      </c>
      <c r="AA19" s="31"/>
      <c r="AB19" s="31"/>
      <c r="AC19" s="31"/>
      <c r="AD19" s="31"/>
      <c r="AE19" s="31"/>
      <c r="AF19" s="31"/>
      <c r="AG19" s="31">
        <f>IF('Nezam. absolventů VŠ dle oborů'!AG$98&gt;0,'Nezam. absolventů VŠ dle oborů'!AG69/'Nezam. absolventů VŠ dle oborů'!AG$98,"")</f>
        <v>0</v>
      </c>
      <c r="AH19" s="31">
        <f>IF('Nezam. absolventů VŠ dle oborů'!AH$98&gt;0,'Nezam. absolventů VŠ dle oborů'!AH69/'Nezam. absolventů VŠ dle oborů'!AH$98,"")</f>
        <v>8.3939563514269728E-4</v>
      </c>
      <c r="AI19" s="31">
        <f>IF('Nezam. absolventů VŠ dle oborů'!AI$98&gt;0,'Nezam. absolventů VŠ dle oborů'!AI69/'Nezam. absolventů VŠ dle oborů'!AI$98,"")</f>
        <v>5.5096418732782364E-4</v>
      </c>
      <c r="AJ19" s="31">
        <f>IF('Nezam. absolventů VŠ dle oborů'!AJ$98&gt;0,'Nezam. absolventů VŠ dle oborů'!AJ69/'Nezam. absolventů VŠ dle oborů'!AJ$98,"")</f>
        <v>7.1556350626118066E-4</v>
      </c>
      <c r="AK19" s="31">
        <f>IF('Nezam. absolventů VŠ dle oborů'!AK$98&gt;0,'Nezam. absolventů VŠ dle oborů'!AK69/'Nezam. absolventů VŠ dle oborů'!AK$98,"")</f>
        <v>8.6281276962899055E-4</v>
      </c>
      <c r="AL19" s="31">
        <f>IF('Nezam. absolventů VŠ dle oborů'!AL$98&gt;0,'Nezam. absolventů VŠ dle oborů'!AL69/'Nezam. absolventů VŠ dle oborů'!AL$98,"")</f>
        <v>0</v>
      </c>
      <c r="AM19" s="31">
        <f>IF('Nezam. absolventů VŠ dle oborů'!AM$98&gt;0,'Nezam. absolventů VŠ dle oborů'!AM69/'Nezam. absolventů VŠ dle oborů'!AM$98,"")</f>
        <v>0</v>
      </c>
      <c r="AN19" s="31">
        <f>IF('Nezam. absolventů VŠ dle oborů'!AN$98&gt;0,'Nezam. absolventů VŠ dle oborů'!AN69/'Nezam. absolventů VŠ dle oborů'!AN$98,"")</f>
        <v>6.4766839378238344E-4</v>
      </c>
      <c r="AO19" s="31">
        <f>IF('Nezam. absolventů VŠ dle oborů'!AO$98&gt;0,'Nezam. absolventů VŠ dle oborů'!AO69/'Nezam. absolventů VŠ dle oborů'!AO$98,"")</f>
        <v>0</v>
      </c>
    </row>
    <row r="20" spans="1:41" x14ac:dyDescent="0.35">
      <c r="A20" t="s">
        <v>86</v>
      </c>
      <c r="B20" s="66" t="s">
        <v>51</v>
      </c>
      <c r="C20" s="31">
        <f>IF('Nezam. absolventů VŠ dle oborů'!C$98&gt;0,'Nezam. absolventů VŠ dle oborů'!C70/'Nezam. absolventů VŠ dle oborů'!C$98,"")</f>
        <v>1.3195098963242224E-2</v>
      </c>
      <c r="D20" s="31">
        <f>IF('Nezam. absolventů VŠ dle oborů'!D$98&gt;0,'Nezam. absolventů VŠ dle oborů'!D70/'Nezam. absolventů VŠ dle oborů'!D$98,"")</f>
        <v>8.060692271218587E-3</v>
      </c>
      <c r="E20" s="31">
        <f>IF('Nezam. absolventů VŠ dle oborů'!E$98&gt;0,'Nezam. absolventů VŠ dle oborů'!E70/'Nezam. absolventů VŠ dle oborů'!E$98,"")</f>
        <v>1.1139240506329114E-2</v>
      </c>
      <c r="F20" s="31">
        <f>IF('Nezam. absolventů VŠ dle oborů'!F$98&gt;0,'Nezam. absolventů VŠ dle oborů'!F70/'Nezam. absolventů VŠ dle oborů'!F$98,"")</f>
        <v>7.45975657636435E-3</v>
      </c>
      <c r="G20" s="31">
        <f>IF('Nezam. absolventů VŠ dle oborů'!G$98&gt;0,'Nezam. absolventů VŠ dle oborů'!G70/'Nezam. absolventů VŠ dle oborů'!G$98,"")</f>
        <v>7.45975657636435E-3</v>
      </c>
      <c r="H20" s="31">
        <f>IF('Nezam. absolventů VŠ dle oborů'!H$98&gt;0,'Nezam. absolventů VŠ dle oborů'!H70/'Nezam. absolventů VŠ dle oborů'!H$98,"")</f>
        <v>5.3849222177901872E-3</v>
      </c>
      <c r="I20" s="31">
        <f>IF('Nezam. absolventů VŠ dle oborů'!I$98&gt;0,'Nezam. absolventů VŠ dle oborů'!I70/'Nezam. absolventů VŠ dle oborů'!I$98,"")</f>
        <v>1.1544011544011544E-2</v>
      </c>
      <c r="J20" s="31">
        <f>IF('Nezam. absolventů VŠ dle oborů'!J$98&gt;0,'Nezam. absolventů VŠ dle oborů'!J70/'Nezam. absolventů VŠ dle oborů'!J$98,"")</f>
        <v>6.7926130333262578E-3</v>
      </c>
      <c r="K20" s="31">
        <f>IF('Nezam. absolventů VŠ dle oborů'!K$98&gt;0,'Nezam. absolventů VŠ dle oborů'!K70/'Nezam. absolventů VŠ dle oborů'!K$98,"")</f>
        <v>8.2286704200952802E-3</v>
      </c>
      <c r="L20" s="31">
        <f>IF('Nezam. absolventů VŠ dle oborů'!L$98&gt;0,'Nezam. absolventů VŠ dle oborů'!L70/'Nezam. absolventů VŠ dle oborů'!L$98,"")</f>
        <v>7.5011720581340839E-3</v>
      </c>
      <c r="M20" s="31">
        <f>IF('Nezam. absolventů VŠ dle oborů'!M$98&gt;0,'Nezam. absolventů VŠ dle oborů'!M70/'Nezam. absolventů VŠ dle oborů'!M$98,"")</f>
        <v>7.2273324572930354E-3</v>
      </c>
      <c r="N20" s="31">
        <f>IF('Nezam. absolventů VŠ dle oborů'!N$98&gt;0,'Nezam. absolventů VŠ dle oborů'!N70/'Nezam. absolventů VŠ dle oborů'!N$98,"")</f>
        <v>4.9883604921849021E-3</v>
      </c>
      <c r="O20" s="31">
        <f>IF('Nezam. absolventů VŠ dle oborů'!O$98&gt;0,'Nezam. absolventů VŠ dle oborů'!O70/'Nezam. absolventů VŠ dle oborů'!O$98,"")</f>
        <v>5.6680161943319842E-3</v>
      </c>
      <c r="P20" s="31">
        <f>IF('Nezam. absolventů VŠ dle oborů'!P$98&gt;0,'Nezam. absolventů VŠ dle oborů'!P70/'Nezam. absolventů VŠ dle oborů'!P$98,"")</f>
        <v>6.0028248587570623E-3</v>
      </c>
      <c r="Q20" s="31">
        <f>IF('Nezam. absolventů VŠ dle oborů'!Q$98&gt;0,'Nezam. absolventů VŠ dle oborů'!Q70/'Nezam. absolventů VŠ dle oborů'!Q$98,"")</f>
        <v>1.0235414534288639E-2</v>
      </c>
      <c r="R20" s="31">
        <f>IF('Nezam. absolventů VŠ dle oborů'!R$98&gt;0,'Nezam. absolventů VŠ dle oborů'!R70/'Nezam. absolventů VŠ dle oborů'!R$98,"")</f>
        <v>6.3613231552162846E-3</v>
      </c>
      <c r="S20" s="31">
        <f>IF('Nezam. absolventů VŠ dle oborů'!S$98&gt;0,'Nezam. absolventů VŠ dle oborů'!S70/'Nezam. absolventů VŠ dle oborů'!S$98,"")</f>
        <v>3.2822757111597373E-3</v>
      </c>
      <c r="T20" s="31">
        <f>IF('Nezam. absolventů VŠ dle oborů'!T$98&gt;0,'Nezam. absolventů VŠ dle oborů'!T70/'Nezam. absolventů VŠ dle oborů'!T$98,"")</f>
        <v>8.1648522550544327E-3</v>
      </c>
      <c r="U20" s="31">
        <f>IF('Nezam. absolventů VŠ dle oborů'!U$98&gt;0,'Nezam. absolventů VŠ dle oborů'!U70/'Nezam. absolventů VŠ dle oborů'!U$98,"")</f>
        <v>1.2205044751830757E-2</v>
      </c>
      <c r="V20" s="31">
        <f>IF('Nezam. absolventů VŠ dle oborů'!V$98&gt;0,'Nezam. absolventů VŠ dle oborů'!V70/'Nezam. absolventů VŠ dle oborů'!V$98,"")</f>
        <v>8.7309011537262237E-3</v>
      </c>
      <c r="W20" s="31">
        <f>IF('Nezam. absolventů VŠ dle oborů'!W$98&gt;0,'Nezam. absolventů VŠ dle oborů'!W70/'Nezam. absolventů VŠ dle oborů'!W$98,"")</f>
        <v>9.8253275109170309E-3</v>
      </c>
      <c r="X20" s="31">
        <f>IF('Nezam. absolventů VŠ dle oborů'!X$98&gt;0,'Nezam. absolventů VŠ dle oborů'!X70/'Nezam. absolventů VŠ dle oborů'!X$98,"")</f>
        <v>1.2268337248760116E-2</v>
      </c>
      <c r="Y20" s="31">
        <f>IF('Nezam. absolventů VŠ dle oborů'!Y$98&gt;0,'Nezam. absolventů VŠ dle oborů'!Y70/'Nezam. absolventů VŠ dle oborů'!Y$98,"")</f>
        <v>1.4124293785310734E-2</v>
      </c>
      <c r="Z20" s="31">
        <f>IF('Nezam. absolventů VŠ dle oborů'!Z$98&gt;0,'Nezam. absolventů VŠ dle oborů'!Z70/'Nezam. absolventů VŠ dle oborů'!Z$98,"")</f>
        <v>1.6700404858299597E-2</v>
      </c>
      <c r="AA20" s="31"/>
      <c r="AB20" s="31"/>
      <c r="AC20" s="31"/>
      <c r="AD20" s="31"/>
      <c r="AE20" s="31"/>
      <c r="AF20" s="31"/>
      <c r="AG20" s="31">
        <f>IF('Nezam. absolventů VŠ dle oborů'!AG$98&gt;0,'Nezam. absolventů VŠ dle oborů'!AG70/'Nezam. absolventů VŠ dle oborů'!AG$98,"")</f>
        <v>3.5464302379841342E-2</v>
      </c>
      <c r="AH20" s="31">
        <f>IF('Nezam. absolventů VŠ dle oborů'!AH$98&gt;0,'Nezam. absolventů VŠ dle oborů'!AH70/'Nezam. absolventů VŠ dle oborů'!AH$98,"")</f>
        <v>3.6373810856183547E-2</v>
      </c>
      <c r="AI20" s="31">
        <f>IF('Nezam. absolventů VŠ dle oborů'!AI$98&gt;0,'Nezam. absolventů VŠ dle oborů'!AI70/'Nezam. absolventů VŠ dle oborů'!AI$98,"")</f>
        <v>3.0303030303030304E-2</v>
      </c>
      <c r="AJ20" s="31">
        <f>IF('Nezam. absolventů VŠ dle oborů'!AJ$98&gt;0,'Nezam. absolventů VŠ dle oborů'!AJ70/'Nezam. absolventů VŠ dle oborů'!AJ$98,"")</f>
        <v>3.0769230769230771E-2</v>
      </c>
      <c r="AK20" s="31">
        <f>IF('Nezam. absolventů VŠ dle oborů'!AK$98&gt;0,'Nezam. absolventů VŠ dle oborů'!AK70/'Nezam. absolventů VŠ dle oborů'!AK$98,"")</f>
        <v>2.4158757549611734E-2</v>
      </c>
      <c r="AL20" s="31">
        <f>IF('Nezam. absolventů VŠ dle oborů'!AL$98&gt;0,'Nezam. absolventů VŠ dle oborů'!AL70/'Nezam. absolventů VŠ dle oborů'!AL$98,"")</f>
        <v>2.9047875201721356E-2</v>
      </c>
      <c r="AM20" s="31">
        <f>IF('Nezam. absolventů VŠ dle oborů'!AM$98&gt;0,'Nezam. absolventů VŠ dle oborů'!AM70/'Nezam. absolventů VŠ dle oborů'!AM$98,"")</f>
        <v>1.8726591760299626E-2</v>
      </c>
      <c r="AN20" s="31">
        <f>IF('Nezam. absolventů VŠ dle oborů'!AN$98&gt;0,'Nezam. absolventů VŠ dle oborů'!AN70/'Nezam. absolventů VŠ dle oborů'!AN$98,"")</f>
        <v>2.5259067357512953E-2</v>
      </c>
      <c r="AO20" s="31">
        <f>IF('Nezam. absolventů VŠ dle oborů'!AO$98&gt;0,'Nezam. absolventů VŠ dle oborů'!AO70/'Nezam. absolventů VŠ dle oborů'!AO$98,"")</f>
        <v>1.8404907975460124E-2</v>
      </c>
    </row>
    <row r="21" spans="1:41" x14ac:dyDescent="0.35">
      <c r="A21" t="s">
        <v>86</v>
      </c>
      <c r="B21" s="68" t="s">
        <v>52</v>
      </c>
      <c r="C21" s="31">
        <f>IF('Nezam. absolventů VŠ dle oborů'!C$98&gt;0,'Nezam. absolventů VŠ dle oborů'!C71/'Nezam. absolventů VŠ dle oborů'!C$98,"")</f>
        <v>6.786050895381715E-2</v>
      </c>
      <c r="D21" s="31">
        <f>IF('Nezam. absolventů VŠ dle oborů'!D$98&gt;0,'Nezam. absolventů VŠ dle oborů'!D71/'Nezam. absolventů VŠ dle oborů'!D$98,"")</f>
        <v>5.6424845898530106E-2</v>
      </c>
      <c r="E21" s="31">
        <f>IF('Nezam. absolventů VŠ dle oborů'!E$98&gt;0,'Nezam. absolventů VŠ dle oborů'!E71/'Nezam. absolventů VŠ dle oborů'!E$98,"")</f>
        <v>7.0379746835443041E-2</v>
      </c>
      <c r="F21" s="31">
        <f>IF('Nezam. absolventů VŠ dle oborů'!F$98&gt;0,'Nezam. absolventů VŠ dle oborů'!F71/'Nezam. absolventů VŠ dle oborů'!F$98,"")</f>
        <v>6.0463290145268946E-2</v>
      </c>
      <c r="G21" s="31">
        <f>IF('Nezam. absolventů VŠ dle oborů'!G$98&gt;0,'Nezam. absolventů VŠ dle oborů'!G71/'Nezam. absolventů VŠ dle oborů'!G$98,"")</f>
        <v>6.0463290145268946E-2</v>
      </c>
      <c r="H21" s="31">
        <f>IF('Nezam. absolventů VŠ dle oborů'!H$98&gt;0,'Nezam. absolventů VŠ dle oborů'!H71/'Nezam. absolventů VŠ dle oborů'!H$98,"")</f>
        <v>5.5444754686876742E-2</v>
      </c>
      <c r="I21" s="31">
        <f>IF('Nezam. absolventů VŠ dle oborů'!I$98&gt;0,'Nezam. absolventů VŠ dle oborů'!I71/'Nezam. absolventů VŠ dle oborů'!I$98,"")</f>
        <v>6.8542568542568544E-2</v>
      </c>
      <c r="J21" s="31">
        <f>IF('Nezam. absolventů VŠ dle oborů'!J$98&gt;0,'Nezam. absolventů VŠ dle oborů'!J71/'Nezam. absolventů VŠ dle oborů'!J$98,"")</f>
        <v>4.5637868817660791E-2</v>
      </c>
      <c r="K21" s="31">
        <f>IF('Nezam. absolventů VŠ dle oborů'!K$98&gt;0,'Nezam. absolventů VŠ dle oborů'!K71/'Nezam. absolventů VŠ dle oborů'!K$98,"")</f>
        <v>5.5435253356431353E-2</v>
      </c>
      <c r="L21" s="31">
        <f>IF('Nezam. absolventů VŠ dle oborů'!L$98&gt;0,'Nezam. absolventů VŠ dle oborů'!L71/'Nezam. absolventů VŠ dle oborů'!L$98,"")</f>
        <v>3.7974683544303799E-2</v>
      </c>
      <c r="M21" s="31">
        <f>IF('Nezam. absolventů VŠ dle oborů'!M$98&gt;0,'Nezam. absolventů VŠ dle oborů'!M71/'Nezam. absolventů VŠ dle oborů'!M$98,"")</f>
        <v>5.1248357424441525E-2</v>
      </c>
      <c r="N21" s="31">
        <f>IF('Nezam. absolventů VŠ dle oborů'!N$98&gt;0,'Nezam. absolventů VŠ dle oborů'!N71/'Nezam. absolventů VŠ dle oborů'!N$98,"")</f>
        <v>2.760226139008979E-2</v>
      </c>
      <c r="O21" s="31">
        <f>IF('Nezam. absolventů VŠ dle oborů'!O$98&gt;0,'Nezam. absolventů VŠ dle oborů'!O71/'Nezam. absolventů VŠ dle oborů'!O$98,"")</f>
        <v>3.4008097165991902E-2</v>
      </c>
      <c r="P21" s="31">
        <f>IF('Nezam. absolventů VŠ dle oborů'!P$98&gt;0,'Nezam. absolventů VŠ dle oborů'!P71/'Nezam. absolventů VŠ dle oborů'!P$98,"")</f>
        <v>2.78954802259887E-2</v>
      </c>
      <c r="Q21" s="31">
        <f>IF('Nezam. absolventů VŠ dle oborů'!Q$98&gt;0,'Nezam. absolventů VŠ dle oborů'!Q71/'Nezam. absolventů VŠ dle oborů'!Q$98,"")</f>
        <v>4.4012282497441144E-2</v>
      </c>
      <c r="R21" s="31">
        <f>IF('Nezam. absolventů VŠ dle oborů'!R$98&gt;0,'Nezam. absolventů VŠ dle oborů'!R71/'Nezam. absolventů VŠ dle oborů'!R$98,"")</f>
        <v>3.5199321458863446E-2</v>
      </c>
      <c r="S21" s="31">
        <f>IF('Nezam. absolventů VŠ dle oborů'!S$98&gt;0,'Nezam. absolventů VŠ dle oborů'!S71/'Nezam. absolventů VŠ dle oborů'!S$98,"")</f>
        <v>3.5010940919037198E-2</v>
      </c>
      <c r="T21" s="31">
        <f>IF('Nezam. absolventů VŠ dle oborů'!T$98&gt;0,'Nezam. absolventů VŠ dle oborů'!T71/'Nezam. absolventů VŠ dle oborů'!T$98,"")</f>
        <v>2.8382581648522552E-2</v>
      </c>
      <c r="U21" s="31">
        <f>IF('Nezam. absolventů VŠ dle oborů'!U$98&gt;0,'Nezam. absolventů VŠ dle oborů'!U71/'Nezam. absolventů VŠ dle oborů'!U$98,"")</f>
        <v>5.4515866558177382E-2</v>
      </c>
      <c r="V21" s="31">
        <f>IF('Nezam. absolventů VŠ dle oborů'!V$98&gt;0,'Nezam. absolventů VŠ dle oborů'!V71/'Nezam. absolventů VŠ dle oborů'!V$98,"")</f>
        <v>2.1515434985968196E-2</v>
      </c>
      <c r="W21" s="31">
        <f>IF('Nezam. absolventů VŠ dle oborů'!W$98&gt;0,'Nezam. absolventů VŠ dle oborů'!W71/'Nezam. absolventů VŠ dle oborů'!W$98,"")</f>
        <v>6.5502183406113537E-2</v>
      </c>
      <c r="X21" s="31">
        <f>IF('Nezam. absolventů VŠ dle oborů'!X$98&gt;0,'Nezam. absolventů VŠ dle oborů'!X71/'Nezam. absolventů VŠ dle oborů'!X$98,"")</f>
        <v>2.2448446880709998E-2</v>
      </c>
      <c r="Y21" s="31">
        <f>IF('Nezam. absolventů VŠ dle oborů'!Y$98&gt;0,'Nezam. absolventů VŠ dle oborů'!Y71/'Nezam. absolventů VŠ dle oborů'!Y$98,"")</f>
        <v>0.1115819209039548</v>
      </c>
      <c r="Z21" s="31">
        <f>IF('Nezam. absolventů VŠ dle oborů'!Z$98&gt;0,'Nezam. absolventů VŠ dle oborů'!Z71/'Nezam. absolventů VŠ dle oborů'!Z$98,"")</f>
        <v>2.9352226720647773E-2</v>
      </c>
      <c r="AA21" s="31"/>
      <c r="AB21" s="31"/>
      <c r="AC21" s="31"/>
      <c r="AD21" s="31"/>
      <c r="AE21" s="31"/>
      <c r="AF21" s="31"/>
      <c r="AG21" s="31">
        <f>IF('Nezam. absolventů VŠ dle oborů'!AG$98&gt;0,'Nezam. absolventů VŠ dle oborů'!AG71/'Nezam. absolventů VŠ dle oborů'!AG$98,"")</f>
        <v>8.772748483434438E-2</v>
      </c>
      <c r="AH21" s="31">
        <f>IF('Nezam. absolventů VŠ dle oborů'!AH$98&gt;0,'Nezam. absolventů VŠ dle oborů'!AH71/'Nezam. absolventů VŠ dle oborů'!AH$98,"")</f>
        <v>2.0425293788472298E-2</v>
      </c>
      <c r="AI21" s="31">
        <f>IF('Nezam. absolventů VŠ dle oborů'!AI$98&gt;0,'Nezam. absolventů VŠ dle oborů'!AI71/'Nezam. absolventů VŠ dle oborů'!AI$98,"")</f>
        <v>7.6584022038567498E-2</v>
      </c>
      <c r="AJ21" s="31">
        <f>IF('Nezam. absolventů VŠ dle oborů'!AJ$98&gt;0,'Nezam. absolventů VŠ dle oborů'!AJ71/'Nezam. absolventů VŠ dle oborů'!AJ$98,"")</f>
        <v>2.5402504472271915E-2</v>
      </c>
      <c r="AK21" s="31">
        <f>IF('Nezam. absolventů VŠ dle oborů'!AK$98&gt;0,'Nezam. absolventů VŠ dle oborů'!AK71/'Nezam. absolventů VŠ dle oborů'!AK$98,"")</f>
        <v>6.0396893874029335E-2</v>
      </c>
      <c r="AL21" s="31">
        <f>IF('Nezam. absolventů VŠ dle oborů'!AL$98&gt;0,'Nezam. absolventů VŠ dle oborů'!AL71/'Nezam. absolventů VŠ dle oborů'!AL$98,"")</f>
        <v>1.7751479289940829E-2</v>
      </c>
      <c r="AM21" s="31">
        <f>IF('Nezam. absolventů VŠ dle oborů'!AM$98&gt;0,'Nezam. absolventů VŠ dle oborů'!AM71/'Nezam. absolventů VŠ dle oborů'!AM$98,"")</f>
        <v>6.4918851435705374E-2</v>
      </c>
      <c r="AN21" s="31">
        <f>IF('Nezam. absolventů VŠ dle oborů'!AN$98&gt;0,'Nezam. absolventů VŠ dle oborů'!AN71/'Nezam. absolventů VŠ dle oborů'!AN$98,"")</f>
        <v>1.4248704663212436E-2</v>
      </c>
      <c r="AO21" s="31">
        <f>IF('Nezam. absolventů VŠ dle oborů'!AO$98&gt;0,'Nezam. absolventů VŠ dle oborů'!AO71/'Nezam. absolventů VŠ dle oborů'!AO$98,"")</f>
        <v>4.6012269938650305E-2</v>
      </c>
    </row>
    <row r="22" spans="1:41" x14ac:dyDescent="0.35">
      <c r="A22" t="s">
        <v>86</v>
      </c>
      <c r="B22" s="66" t="s">
        <v>53</v>
      </c>
      <c r="C22" s="31">
        <f>IF('Nezam. absolventů VŠ dle oborů'!C$98&gt;0,'Nezam. absolventů VŠ dle oborů'!C72/'Nezam. absolventů VŠ dle oborů'!C$98,"")</f>
        <v>2.5447690857681431E-2</v>
      </c>
      <c r="D22" s="31">
        <f>IF('Nezam. absolventů VŠ dle oborů'!D$98&gt;0,'Nezam. absolventů VŠ dle oborů'!D72/'Nezam. absolventů VŠ dle oborů'!D$98,"")</f>
        <v>2.1100047415836889E-2</v>
      </c>
      <c r="E22" s="31">
        <f>IF('Nezam. absolventů VŠ dle oborů'!E$98&gt;0,'Nezam. absolventů VŠ dle oborů'!E72/'Nezam. absolventů VŠ dle oborů'!E$98,"")</f>
        <v>1.9240506329113925E-2</v>
      </c>
      <c r="F22" s="31">
        <f>IF('Nezam. absolventů VŠ dle oborů'!F$98&gt;0,'Nezam. absolventů VŠ dle oborů'!F72/'Nezam. absolventů VŠ dle oborů'!F$98,"")</f>
        <v>2.3557126030624265E-2</v>
      </c>
      <c r="G22" s="31">
        <f>IF('Nezam. absolventů VŠ dle oborů'!G$98&gt;0,'Nezam. absolventů VŠ dle oborů'!G72/'Nezam. absolventů VŠ dle oborů'!G$98,"")</f>
        <v>2.3557126030624265E-2</v>
      </c>
      <c r="H22" s="31">
        <f>IF('Nezam. absolventů VŠ dle oborů'!H$98&gt;0,'Nezam. absolventů VŠ dle oborů'!H72/'Nezam. absolventů VŠ dle oborů'!H$98,"")</f>
        <v>1.9146390107698443E-2</v>
      </c>
      <c r="I22" s="31">
        <f>IF('Nezam. absolventů VŠ dle oborů'!I$98&gt;0,'Nezam. absolventů VŠ dle oborů'!I72/'Nezam. absolventů VŠ dle oborů'!I$98,"")</f>
        <v>2.4531024531024532E-2</v>
      </c>
      <c r="J22" s="31">
        <f>IF('Nezam. absolventů VŠ dle oborů'!J$98&gt;0,'Nezam. absolventů VŠ dle oborů'!J72/'Nezam. absolventů VŠ dle oborů'!J$98,"")</f>
        <v>1.9316493313521546E-2</v>
      </c>
      <c r="K22" s="31">
        <f>IF('Nezam. absolventů VŠ dle oborů'!K$98&gt;0,'Nezam. absolventů VŠ dle oborů'!K72/'Nezam. absolventů VŠ dle oborů'!K$98,"")</f>
        <v>1.645734084019056E-2</v>
      </c>
      <c r="L22" s="31">
        <f>IF('Nezam. absolventů VŠ dle oborů'!L$98&gt;0,'Nezam. absolventů VŠ dle oborů'!L72/'Nezam. absolventů VŠ dle oborů'!L$98,"")</f>
        <v>1.5471167369901548E-2</v>
      </c>
      <c r="M22" s="31">
        <f>IF('Nezam. absolventů VŠ dle oborů'!M$98&gt;0,'Nezam. absolventů VŠ dle oborů'!M72/'Nezam. absolventů VŠ dle oborů'!M$98,"")</f>
        <v>1.2483574244415242E-2</v>
      </c>
      <c r="N22" s="31">
        <f>IF('Nezam. absolventů VŠ dle oborů'!N$98&gt;0,'Nezam. absolventů VŠ dle oborů'!N72/'Nezam. absolventů VŠ dle oborů'!N$98,"")</f>
        <v>1.4299966744263386E-2</v>
      </c>
      <c r="O22" s="31">
        <f>IF('Nezam. absolventů VŠ dle oborů'!O$98&gt;0,'Nezam. absolventů VŠ dle oborů'!O72/'Nezam. absolventů VŠ dle oborů'!O$98,"")</f>
        <v>1.4574898785425101E-2</v>
      </c>
      <c r="P22" s="31">
        <f>IF('Nezam. absolventů VŠ dle oborů'!P$98&gt;0,'Nezam. absolventů VŠ dle oborů'!P72/'Nezam. absolventů VŠ dle oborů'!P$98,"")</f>
        <v>1.5889830508474576E-2</v>
      </c>
      <c r="Q22" s="31">
        <f>IF('Nezam. absolventů VŠ dle oborů'!Q$98&gt;0,'Nezam. absolventů VŠ dle oborů'!Q72/'Nezam. absolventů VŠ dle oborů'!Q$98,"")</f>
        <v>1.7400204708290685E-2</v>
      </c>
      <c r="R22" s="31">
        <f>IF('Nezam. absolventů VŠ dle oborů'!R$98&gt;0,'Nezam. absolventů VŠ dle oborů'!R72/'Nezam. absolventů VŠ dle oborů'!R$98,"")</f>
        <v>1.653944020356234E-2</v>
      </c>
      <c r="S22" s="31">
        <f>IF('Nezam. absolventů VŠ dle oborů'!S$98&gt;0,'Nezam. absolventů VŠ dle oborů'!S72/'Nezam. absolventů VŠ dle oborů'!S$98,"")</f>
        <v>1.6411378555798686E-2</v>
      </c>
      <c r="T22" s="31">
        <f>IF('Nezam. absolventů VŠ dle oborů'!T$98&gt;0,'Nezam. absolventů VŠ dle oborů'!T72/'Nezam. absolventů VŠ dle oborů'!T$98,"")</f>
        <v>1.3219284603421462E-2</v>
      </c>
      <c r="U22" s="31">
        <f>IF('Nezam. absolventů VŠ dle oborů'!U$98&gt;0,'Nezam. absolventů VŠ dle oborů'!U72/'Nezam. absolventů VŠ dle oborů'!U$98,"")</f>
        <v>7.3230268510984537E-3</v>
      </c>
      <c r="V22" s="31">
        <f>IF('Nezam. absolventů VŠ dle oborů'!V$98&gt;0,'Nezam. absolventů VŠ dle oborů'!V72/'Nezam. absolventů VŠ dle oborů'!V$98,"")</f>
        <v>1.6838166510757719E-2</v>
      </c>
      <c r="W22" s="31">
        <f>IF('Nezam. absolventů VŠ dle oborů'!W$98&gt;0,'Nezam. absolventů VŠ dle oborů'!W72/'Nezam. absolventů VŠ dle oborů'!W$98,"")</f>
        <v>9.2794759825327519E-3</v>
      </c>
      <c r="X22" s="31">
        <f>IF('Nezam. absolventů VŠ dle oborů'!X$98&gt;0,'Nezam. absolventů VŠ dle oborů'!X72/'Nezam. absolventů VŠ dle oborů'!X$98,"")</f>
        <v>1.4617593317671627E-2</v>
      </c>
      <c r="Y22" s="31">
        <f>IF('Nezam. absolventů VŠ dle oborů'!Y$98&gt;0,'Nezam. absolventů VŠ dle oborů'!Y72/'Nezam. absolventů VŠ dle oborů'!Y$98,"")</f>
        <v>1.60075329566855E-2</v>
      </c>
      <c r="Z22" s="31">
        <f>IF('Nezam. absolventů VŠ dle oborů'!Z$98&gt;0,'Nezam. absolventů VŠ dle oborů'!Z72/'Nezam. absolventů VŠ dle oborů'!Z$98,"")</f>
        <v>1.7459514170040488E-2</v>
      </c>
      <c r="AA22" s="31"/>
      <c r="AB22" s="31"/>
      <c r="AC22" s="31"/>
      <c r="AD22" s="31"/>
      <c r="AE22" s="31"/>
      <c r="AF22" s="31"/>
      <c r="AG22" s="31">
        <f>IF('Nezam. absolventů VŠ dle oborů'!AG$98&gt;0,'Nezam. absolventů VŠ dle oborů'!AG72/'Nezam. absolventů VŠ dle oborů'!AG$98,"")</f>
        <v>1.9598693420438639E-2</v>
      </c>
      <c r="AH22" s="31">
        <f>IF('Nezam. absolventů VŠ dle oborů'!AH$98&gt;0,'Nezam. absolventů VŠ dle oborů'!AH72/'Nezam. absolventů VŠ dle oborů'!AH$98,"")</f>
        <v>2.4062674874090653E-2</v>
      </c>
      <c r="AI22" s="31">
        <f>IF('Nezam. absolventů VŠ dle oborů'!AI$98&gt;0,'Nezam. absolventů VŠ dle oborů'!AI72/'Nezam. absolventů VŠ dle oborů'!AI$98,"")</f>
        <v>1.7630853994490357E-2</v>
      </c>
      <c r="AJ22" s="31">
        <f>IF('Nezam. absolventů VŠ dle oborů'!AJ$98&gt;0,'Nezam. absolventů VŠ dle oborů'!AJ72/'Nezam. absolventů VŠ dle oborů'!AJ$98,"")</f>
        <v>2.1824686940966009E-2</v>
      </c>
      <c r="AK22" s="31">
        <f>IF('Nezam. absolventů VŠ dle oborů'!AK$98&gt;0,'Nezam. absolventů VŠ dle oborů'!AK72/'Nezam. absolventů VŠ dle oborů'!AK$98,"")</f>
        <v>1.9844693701466781E-2</v>
      </c>
      <c r="AL22" s="31">
        <f>IF('Nezam. absolventů VŠ dle oborů'!AL$98&gt;0,'Nezam. absolventů VŠ dle oborů'!AL72/'Nezam. absolventů VŠ dle oborů'!AL$98,"")</f>
        <v>2.151694459386767E-2</v>
      </c>
      <c r="AM22" s="31">
        <f>IF('Nezam. absolventů VŠ dle oborů'!AM$98&gt;0,'Nezam. absolventů VŠ dle oborů'!AM72/'Nezam. absolventů VŠ dle oborů'!AM$98,"")</f>
        <v>1.3732833957553059E-2</v>
      </c>
      <c r="AN22" s="31">
        <f>IF('Nezam. absolventů VŠ dle oborů'!AN$98&gt;0,'Nezam. absolventů VŠ dle oborů'!AN72/'Nezam. absolventů VŠ dle oborů'!AN$98,"")</f>
        <v>1.683937823834197E-2</v>
      </c>
      <c r="AO22" s="31">
        <f>IF('Nezam. absolventů VŠ dle oborů'!AO$98&gt;0,'Nezam. absolventů VŠ dle oborů'!AO72/'Nezam. absolventů VŠ dle oborů'!AO$98,"")</f>
        <v>1.5337423312883436E-2</v>
      </c>
    </row>
    <row r="23" spans="1:41" x14ac:dyDescent="0.35">
      <c r="A23" t="s">
        <v>86</v>
      </c>
      <c r="B23" s="68" t="s">
        <v>54</v>
      </c>
      <c r="C23" s="31">
        <f>IF('Nezam. absolventů VŠ dle oborů'!C$98&gt;0,'Nezam. absolventů VŠ dle oborů'!C73/'Nezam. absolventů VŠ dle oborů'!C$98,"")</f>
        <v>2.4505183788878417E-2</v>
      </c>
      <c r="D23" s="31">
        <f>IF('Nezam. absolventů VŠ dle oborů'!D$98&gt;0,'Nezam. absolventů VŠ dle oborů'!D73/'Nezam. absolventů VŠ dle oborů'!D$98,"")</f>
        <v>3.1294452347083924E-2</v>
      </c>
      <c r="E23" s="31">
        <f>IF('Nezam. absolventů VŠ dle oborů'!E$98&gt;0,'Nezam. absolventů VŠ dle oborů'!E73/'Nezam. absolventů VŠ dle oborů'!E$98,"")</f>
        <v>2.5316455696202531E-2</v>
      </c>
      <c r="F23" s="31">
        <f>IF('Nezam. absolventů VŠ dle oborů'!F$98&gt;0,'Nezam. absolventů VŠ dle oborů'!F73/'Nezam. absolventů VŠ dle oborů'!F$98,"")</f>
        <v>1.3349038084020416E-2</v>
      </c>
      <c r="G23" s="31">
        <f>IF('Nezam. absolventů VŠ dle oborů'!G$98&gt;0,'Nezam. absolventů VŠ dle oborů'!G73/'Nezam. absolventů VŠ dle oborů'!G$98,"")</f>
        <v>1.3349038084020416E-2</v>
      </c>
      <c r="H23" s="31">
        <f>IF('Nezam. absolventů VŠ dle oborů'!H$98&gt;0,'Nezam. absolventů VŠ dle oborů'!H73/'Nezam. absolventů VŠ dle oborů'!H$98,"")</f>
        <v>2.0741922616673316E-2</v>
      </c>
      <c r="I23" s="31">
        <f>IF('Nezam. absolventů VŠ dle oborů'!I$98&gt;0,'Nezam. absolventů VŠ dle oborů'!I73/'Nezam. absolventů VŠ dle oborů'!I$98,"")</f>
        <v>1.6594516594516596E-2</v>
      </c>
      <c r="J23" s="31">
        <f>IF('Nezam. absolventů VŠ dle oborů'!J$98&gt;0,'Nezam. absolventů VŠ dle oborů'!J73/'Nezam. absolventů VŠ dle oborů'!J$98,"")</f>
        <v>2.1439184886436001E-2</v>
      </c>
      <c r="K23" s="31">
        <f>IF('Nezam. absolventů VŠ dle oborů'!K$98&gt;0,'Nezam. absolventů VŠ dle oborů'!K73/'Nezam. absolventů VŠ dle oborů'!K$98,"")</f>
        <v>2.2087483759203119E-2</v>
      </c>
      <c r="L23" s="31">
        <f>IF('Nezam. absolventů VŠ dle oborů'!L$98&gt;0,'Nezam. absolventů VŠ dle oborů'!L73/'Nezam. absolventů VŠ dle oborů'!L$98,"")</f>
        <v>2.1331458040318801E-2</v>
      </c>
      <c r="M23" s="31">
        <f>IF('Nezam. absolventů VŠ dle oborů'!M$98&gt;0,'Nezam. absolventů VŠ dle oborů'!M73/'Nezam. absolventů VŠ dle oborů'!M$98,"")</f>
        <v>1.5768725361366621E-2</v>
      </c>
      <c r="N23" s="31">
        <f>IF('Nezam. absolventů VŠ dle oborů'!N$98&gt;0,'Nezam. absolventů VŠ dle oborů'!N73/'Nezam. absolventů VŠ dle oborů'!N$98,"")</f>
        <v>2.0618556701030927E-2</v>
      </c>
      <c r="O23" s="31">
        <f>IF('Nezam. absolventů VŠ dle oborů'!O$98&gt;0,'Nezam. absolventů VŠ dle oborů'!O73/'Nezam. absolventů VŠ dle oborů'!O$98,"")</f>
        <v>1.2955465587044534E-2</v>
      </c>
      <c r="P23" s="31">
        <f>IF('Nezam. absolventů VŠ dle oborů'!P$98&gt;0,'Nezam. absolventů VŠ dle oborů'!P73/'Nezam. absolventů VŠ dle oborů'!P$98,"")</f>
        <v>3.0014124293785312E-2</v>
      </c>
      <c r="Q23" s="31">
        <f>IF('Nezam. absolventů VŠ dle oborů'!Q$98&gt;0,'Nezam. absolventů VŠ dle oborů'!Q73/'Nezam. absolventů VŠ dle oborů'!Q$98,"")</f>
        <v>1.8423746161719549E-2</v>
      </c>
      <c r="R23" s="31">
        <f>IF('Nezam. absolventů VŠ dle oborů'!R$98&gt;0,'Nezam. absolventů VŠ dle oborů'!R73/'Nezam. absolventů VŠ dle oborů'!R$98,"")</f>
        <v>3.265479219677693E-2</v>
      </c>
      <c r="S23" s="31">
        <f>IF('Nezam. absolventů VŠ dle oborů'!S$98&gt;0,'Nezam. absolventů VŠ dle oborů'!S73/'Nezam. absolventů VŠ dle oborů'!S$98,"")</f>
        <v>1.7505470459518599E-2</v>
      </c>
      <c r="T23" s="31">
        <f>IF('Nezam. absolventů VŠ dle oborů'!T$98&gt;0,'Nezam. absolventů VŠ dle oborů'!T73/'Nezam. absolventů VŠ dle oborů'!T$98,"")</f>
        <v>5.4043545878693623E-2</v>
      </c>
      <c r="U23" s="31">
        <f>IF('Nezam. absolventů VŠ dle oborů'!U$98&gt;0,'Nezam. absolventů VŠ dle oborů'!U73/'Nezam. absolventů VŠ dle oborů'!U$98,"")</f>
        <v>3.8242473555736373E-2</v>
      </c>
      <c r="V23" s="31">
        <f>IF('Nezam. absolventů VŠ dle oborů'!V$98&gt;0,'Nezam. absolventů VŠ dle oborů'!V73/'Nezam. absolventů VŠ dle oborů'!V$98,"")</f>
        <v>5.4568132210788899E-2</v>
      </c>
      <c r="W23" s="31">
        <f>IF('Nezam. absolventů VŠ dle oborů'!W$98&gt;0,'Nezam. absolventů VŠ dle oborů'!W73/'Nezam. absolventů VŠ dle oborů'!W$98,"")</f>
        <v>4.5305676855895198E-2</v>
      </c>
      <c r="X23" s="31">
        <f>IF('Nezam. absolventů VŠ dle oborů'!X$98&gt;0,'Nezam. absolventů VŠ dle oborů'!X73/'Nezam. absolventů VŠ dle oborů'!X$98,"")</f>
        <v>6.4735056121117199E-2</v>
      </c>
      <c r="Y23" s="31">
        <f>IF('Nezam. absolventů VŠ dle oborů'!Y$98&gt;0,'Nezam. absolventů VŠ dle oborů'!Y73/'Nezam. absolventů VŠ dle oborů'!Y$98,"")</f>
        <v>4.9905838041431262E-2</v>
      </c>
      <c r="Z23" s="31">
        <f>IF('Nezam. absolventů VŠ dle oborů'!Z$98&gt;0,'Nezam. absolventů VŠ dle oborů'!Z73/'Nezam. absolventů VŠ dle oborů'!Z$98,"")</f>
        <v>5.6680161943319839E-2</v>
      </c>
      <c r="AA23" s="31"/>
      <c r="AB23" s="31"/>
      <c r="AC23" s="31"/>
      <c r="AD23" s="31"/>
      <c r="AE23" s="31"/>
      <c r="AF23" s="31"/>
      <c r="AG23" s="31">
        <f>IF('Nezam. absolventů VŠ dle oborů'!AG$98&gt;0,'Nezam. absolventů VŠ dle oborů'!AG73/'Nezam. absolventů VŠ dle oborů'!AG$98,"")</f>
        <v>4.4797013532431172E-2</v>
      </c>
      <c r="AH23" s="31">
        <f>IF('Nezam. absolventů VŠ dle oborů'!AH$98&gt;0,'Nezam. absolventů VŠ dle oborů'!AH73/'Nezam. absolventů VŠ dle oborů'!AH$98,"")</f>
        <v>6.6592053721320654E-2</v>
      </c>
      <c r="AI23" s="31">
        <f>IF('Nezam. absolventů VŠ dle oborů'!AI$98&gt;0,'Nezam. absolventů VŠ dle oborů'!AI73/'Nezam. absolventů VŠ dle oborů'!AI$98,"")</f>
        <v>3.1404958677685953E-2</v>
      </c>
      <c r="AJ23" s="31">
        <f>IF('Nezam. absolventů VŠ dle oborů'!AJ$98&gt;0,'Nezam. absolventů VŠ dle oborů'!AJ73/'Nezam. absolventů VŠ dle oborů'!AJ$98,"")</f>
        <v>5.9391771019677998E-2</v>
      </c>
      <c r="AK23" s="31">
        <f>IF('Nezam. absolventů VŠ dle oborů'!AK$98&gt;0,'Nezam. absolventů VŠ dle oborů'!AK73/'Nezam. absolventů VŠ dle oborů'!AK$98,"")</f>
        <v>4.0552200172562551E-2</v>
      </c>
      <c r="AL23" s="31">
        <f>IF('Nezam. absolventů VŠ dle oborů'!AL$98&gt;0,'Nezam. absolventů VŠ dle oborů'!AL73/'Nezam. absolventů VŠ dle oborů'!AL$98,"")</f>
        <v>6.4550833781603006E-2</v>
      </c>
      <c r="AM23" s="31">
        <f>IF('Nezam. absolventů VŠ dle oborů'!AM$98&gt;0,'Nezam. absolventů VŠ dle oborů'!AM73/'Nezam. absolventů VŠ dle oborů'!AM$98,"")</f>
        <v>4.3695380774032462E-2</v>
      </c>
      <c r="AN23" s="31">
        <f>IF('Nezam. absolventů VŠ dle oborů'!AN$98&gt;0,'Nezam. absolventů VŠ dle oborů'!AN73/'Nezam. absolventů VŠ dle oborů'!AN$98,"")</f>
        <v>7.1243523316062179E-2</v>
      </c>
      <c r="AO23" s="31">
        <f>IF('Nezam. absolventů VŠ dle oborů'!AO$98&gt;0,'Nezam. absolventů VŠ dle oborů'!AO73/'Nezam. absolventů VŠ dle oborů'!AO$98,"")</f>
        <v>5.674846625766871E-2</v>
      </c>
    </row>
    <row r="24" spans="1:41" x14ac:dyDescent="0.35">
      <c r="A24" t="s">
        <v>86</v>
      </c>
      <c r="B24" s="66" t="s">
        <v>55</v>
      </c>
      <c r="C24" s="31">
        <f>IF('Nezam. absolventů VŠ dle oborů'!C$98&gt;0,'Nezam. absolventů VŠ dle oborů'!C74/'Nezam. absolventů VŠ dle oborů'!C$98,"")</f>
        <v>8.3883129123468431E-2</v>
      </c>
      <c r="D24" s="31">
        <f>IF('Nezam. absolventů VŠ dle oborů'!D$98&gt;0,'Nezam. absolventů VŠ dle oborů'!D74/'Nezam. absolventů VŠ dle oborů'!D$98,"")</f>
        <v>0.10052157420578474</v>
      </c>
      <c r="E24" s="31">
        <f>IF('Nezam. absolventů VŠ dle oborů'!E$98&gt;0,'Nezam. absolventů VŠ dle oborů'!E74/'Nezam. absolventů VŠ dle oborů'!E$98,"")</f>
        <v>9.1139240506329114E-2</v>
      </c>
      <c r="F24" s="31">
        <f>IF('Nezam. absolventů VŠ dle oborů'!F$98&gt;0,'Nezam. absolventů VŠ dle oborů'!F74/'Nezam. absolventů VŠ dle oborů'!F$98,"")</f>
        <v>8.6376128778955633E-2</v>
      </c>
      <c r="G24" s="31">
        <f>IF('Nezam. absolventů VŠ dle oborů'!G$98&gt;0,'Nezam. absolventů VŠ dle oborů'!G74/'Nezam. absolventů VŠ dle oborů'!G$98,"")</f>
        <v>8.6376128778955633E-2</v>
      </c>
      <c r="H24" s="31">
        <f>IF('Nezam. absolventů VŠ dle oborů'!H$98&gt;0,'Nezam. absolventů VŠ dle oborů'!H74/'Nezam. absolventů VŠ dle oborů'!H$98,"")</f>
        <v>8.0973274830474673E-2</v>
      </c>
      <c r="I24" s="31">
        <f>IF('Nezam. absolventů VŠ dle oborů'!I$98&gt;0,'Nezam. absolventů VŠ dle oborů'!I74/'Nezam. absolventů VŠ dle oborů'!I$98,"")</f>
        <v>6.5656565656565663E-2</v>
      </c>
      <c r="J24" s="31">
        <f>IF('Nezam. absolventů VŠ dle oborů'!J$98&gt;0,'Nezam. absolventů VŠ dle oborů'!J74/'Nezam. absolventů VŠ dle oborů'!J$98,"")</f>
        <v>6.8350668647845461E-2</v>
      </c>
      <c r="K24" s="31">
        <f>IF('Nezam. absolventů VŠ dle oborů'!K$98&gt;0,'Nezam. absolventů VŠ dle oborů'!K74/'Nezam. absolventů VŠ dle oborů'!K$98,"")</f>
        <v>6.3230835859679521E-2</v>
      </c>
      <c r="L24" s="31">
        <f>IF('Nezam. absolventů VŠ dle oborů'!L$98&gt;0,'Nezam. absolventů VŠ dle oborů'!L74/'Nezam. absolventů VŠ dle oborů'!L$98,"")</f>
        <v>7.0557899671823729E-2</v>
      </c>
      <c r="M24" s="31">
        <f>IF('Nezam. absolventů VŠ dle oborů'!M$98&gt;0,'Nezam. absolventů VŠ dle oborů'!M74/'Nezam. absolventů VŠ dle oborů'!M$98,"")</f>
        <v>6.5045992115637316E-2</v>
      </c>
      <c r="N24" s="31">
        <f>IF('Nezam. absolventů VŠ dle oborů'!N$98&gt;0,'Nezam. absolventů VŠ dle oborů'!N74/'Nezam. absolventů VŠ dle oborů'!N$98,"")</f>
        <v>6.8839374792151645E-2</v>
      </c>
      <c r="O24" s="31">
        <f>IF('Nezam. absolventů VŠ dle oborů'!O$98&gt;0,'Nezam. absolventů VŠ dle oborů'!O74/'Nezam. absolventů VŠ dle oborů'!O$98,"")</f>
        <v>5.6680161943319839E-2</v>
      </c>
      <c r="P24" s="31">
        <f>IF('Nezam. absolventů VŠ dle oborů'!P$98&gt;0,'Nezam. absolventů VŠ dle oborů'!P74/'Nezam. absolventů VŠ dle oborů'!P$98,"")</f>
        <v>6.9209039548022599E-2</v>
      </c>
      <c r="Q24" s="31">
        <f>IF('Nezam. absolventů VŠ dle oborů'!Q$98&gt;0,'Nezam. absolventů VŠ dle oborů'!Q74/'Nezam. absolventů VŠ dle oborů'!Q$98,"")</f>
        <v>6.6530194472876156E-2</v>
      </c>
      <c r="R24" s="31">
        <f>IF('Nezam. absolventů VŠ dle oborů'!R$98&gt;0,'Nezam. absolventů VŠ dle oborů'!R74/'Nezam. absolventů VŠ dle oborů'!R$98,"")</f>
        <v>6.6157760814249358E-2</v>
      </c>
      <c r="S24" s="31">
        <f>IF('Nezam. absolventů VŠ dle oborů'!S$98&gt;0,'Nezam. absolventů VŠ dle oborů'!S74/'Nezam. absolventů VŠ dle oborů'!S$98,"")</f>
        <v>5.798687089715536E-2</v>
      </c>
      <c r="T24" s="31">
        <f>IF('Nezam. absolventů VŠ dle oborů'!T$98&gt;0,'Nezam. absolventů VŠ dle oborů'!T74/'Nezam. absolventů VŠ dle oborů'!T$98,"")</f>
        <v>8.0870917573872478E-2</v>
      </c>
      <c r="U24" s="31">
        <f>IF('Nezam. absolventů VŠ dle oborů'!U$98&gt;0,'Nezam. absolventů VŠ dle oborů'!U74/'Nezam. absolventů VŠ dle oborů'!U$98,"")</f>
        <v>5.6956875508543531E-2</v>
      </c>
      <c r="V24" s="31">
        <f>IF('Nezam. absolventů VŠ dle oborů'!V$98&gt;0,'Nezam. absolventů VŠ dle oborů'!V74/'Nezam. absolventů VŠ dle oborů'!V$98,"")</f>
        <v>6.7976301839725597E-2</v>
      </c>
      <c r="W24" s="31">
        <f>IF('Nezam. absolventů VŠ dle oborů'!W$98&gt;0,'Nezam. absolventů VŠ dle oborů'!W74/'Nezam. absolventů VŠ dle oborů'!W$98,"")</f>
        <v>6.2772925764192133E-2</v>
      </c>
      <c r="X24" s="31">
        <f>IF('Nezam. absolventů VŠ dle oborů'!X$98&gt;0,'Nezam. absolventů VŠ dle oborů'!X74/'Nezam. absolventů VŠ dle oborů'!X$98,"")</f>
        <v>6.7084312190028708E-2</v>
      </c>
      <c r="Y24" s="31">
        <f>IF('Nezam. absolventů VŠ dle oborů'!Y$98&gt;0,'Nezam. absolventů VŠ dle oborů'!Y74/'Nezam. absolventů VŠ dle oborů'!Y$98,"")</f>
        <v>5.5555555555555552E-2</v>
      </c>
      <c r="Z24" s="31">
        <f>IF('Nezam. absolventů VŠ dle oborů'!Z$98&gt;0,'Nezam. absolventů VŠ dle oborů'!Z74/'Nezam. absolventů VŠ dle oborů'!Z$98,"")</f>
        <v>7.5404858299595146E-2</v>
      </c>
      <c r="AA24" s="31"/>
      <c r="AB24" s="31"/>
      <c r="AC24" s="31"/>
      <c r="AD24" s="31"/>
      <c r="AE24" s="31"/>
      <c r="AF24" s="31"/>
      <c r="AG24" s="31">
        <f>IF('Nezam. absolventů VŠ dle oborů'!AG$98&gt;0,'Nezam. absolventů VŠ dle oborů'!AG74/'Nezam. absolventů VŠ dle oborů'!AG$98,"")</f>
        <v>4.3397106859542699E-2</v>
      </c>
      <c r="AH24" s="31">
        <f>IF('Nezam. absolventů VŠ dle oborů'!AH$98&gt;0,'Nezam. absolventů VŠ dle oborů'!AH74/'Nezam. absolventů VŠ dle oborů'!AH$98,"")</f>
        <v>5.6799104644655846E-2</v>
      </c>
      <c r="AI24" s="31">
        <f>IF('Nezam. absolventů VŠ dle oborů'!AI$98&gt;0,'Nezam. absolventů VŠ dle oborů'!AI74/'Nezam. absolventů VŠ dle oborů'!AI$98,"")</f>
        <v>4.5179063360881545E-2</v>
      </c>
      <c r="AJ24" s="31">
        <f>IF('Nezam. absolventů VŠ dle oborů'!AJ$98&gt;0,'Nezam. absolventů VŠ dle oborů'!AJ74/'Nezam. absolventů VŠ dle oborů'!AJ$98,"")</f>
        <v>6.4042933810375666E-2</v>
      </c>
      <c r="AK24" s="31">
        <f>IF('Nezam. absolventů VŠ dle oborů'!AK$98&gt;0,'Nezam. absolventů VŠ dle oborů'!AK74/'Nezam. absolventů VŠ dle oborů'!AK$98,"")</f>
        <v>4.9180327868852458E-2</v>
      </c>
      <c r="AL24" s="31">
        <f>IF('Nezam. absolventů VŠ dle oborů'!AL$98&gt;0,'Nezam. absolventů VŠ dle oborů'!AL74/'Nezam. absolventů VŠ dle oborů'!AL$98,"")</f>
        <v>7.3157611619150076E-2</v>
      </c>
      <c r="AM24" s="31">
        <f>IF('Nezam. absolventů VŠ dle oborů'!AM$98&gt;0,'Nezam. absolventů VŠ dle oborů'!AM74/'Nezam. absolventů VŠ dle oborů'!AM$98,"")</f>
        <v>5.8676654182272157E-2</v>
      </c>
      <c r="AN24" s="31">
        <f>IF('Nezam. absolventů VŠ dle oborů'!AN$98&gt;0,'Nezam. absolventů VŠ dle oborů'!AN74/'Nezam. absolventů VŠ dle oborů'!AN$98,"")</f>
        <v>4.987046632124352E-2</v>
      </c>
      <c r="AO24" s="31">
        <f>IF('Nezam. absolventů VŠ dle oborů'!AO$98&gt;0,'Nezam. absolventů VŠ dle oborů'!AO74/'Nezam. absolventů VŠ dle oborů'!AO$98,"")</f>
        <v>4.2944785276073622E-2</v>
      </c>
    </row>
    <row r="25" spans="1:41" x14ac:dyDescent="0.35">
      <c r="A25" t="s">
        <v>86</v>
      </c>
      <c r="B25" s="68" t="s">
        <v>56</v>
      </c>
      <c r="C25" s="31">
        <f>IF('Nezam. absolventů VŠ dle oborů'!C$98&gt;0,'Nezam. absolventů VŠ dle oborů'!C75/'Nezam. absolventů VŠ dle oborů'!C$98,"")</f>
        <v>9.4250706880301596E-3</v>
      </c>
      <c r="D25" s="31">
        <f>IF('Nezam. absolventů VŠ dle oborů'!D$98&gt;0,'Nezam. absolventů VŠ dle oborů'!D75/'Nezam. absolventů VŠ dle oborů'!D$98,"")</f>
        <v>1.0668563300142247E-2</v>
      </c>
      <c r="E25" s="31">
        <f>IF('Nezam. absolventů VŠ dle oborů'!E$98&gt;0,'Nezam. absolventů VŠ dle oborů'!E75/'Nezam. absolventů VŠ dle oborů'!E$98,"")</f>
        <v>6.0759493670886075E-3</v>
      </c>
      <c r="F25" s="31">
        <f>IF('Nezam. absolventů VŠ dle oborů'!F$98&gt;0,'Nezam. absolventů VŠ dle oborů'!F75/'Nezam. absolventů VŠ dle oborů'!F$98,"")</f>
        <v>6.6745190420102081E-3</v>
      </c>
      <c r="G25" s="31">
        <f>IF('Nezam. absolventů VŠ dle oborů'!G$98&gt;0,'Nezam. absolventů VŠ dle oborů'!G75/'Nezam. absolventů VŠ dle oborů'!G$98,"")</f>
        <v>6.6745190420102081E-3</v>
      </c>
      <c r="H25" s="31">
        <f>IF('Nezam. absolventů VŠ dle oborů'!H$98&gt;0,'Nezam. absolventů VŠ dle oborů'!H75/'Nezam. absolventů VŠ dle oborů'!H$98,"")</f>
        <v>7.578779417630634E-3</v>
      </c>
      <c r="I25" s="31">
        <f>IF('Nezam. absolventů VŠ dle oborů'!I$98&gt;0,'Nezam. absolventů VŠ dle oborů'!I75/'Nezam. absolventů VŠ dle oborů'!I$98,"")</f>
        <v>3.6075036075036075E-3</v>
      </c>
      <c r="J25" s="31">
        <f>IF('Nezam. absolventů VŠ dle oborů'!J$98&gt;0,'Nezam. absolventů VŠ dle oborů'!J75/'Nezam. absolventů VŠ dle oborů'!J$98,"")</f>
        <v>1.1674803651029506E-2</v>
      </c>
      <c r="K25" s="31">
        <f>IF('Nezam. absolventů VŠ dle oborů'!K$98&gt;0,'Nezam. absolventů VŠ dle oborů'!K75/'Nezam. absolventů VŠ dle oborů'!K$98,"")</f>
        <v>5.1970550021654396E-3</v>
      </c>
      <c r="L25" s="31">
        <f>IF('Nezam. absolventů VŠ dle oborů'!L$98&gt;0,'Nezam. absolventů VŠ dle oborů'!L75/'Nezam. absolventů VŠ dle oborů'!L$98,"")</f>
        <v>1.5236755743084857E-2</v>
      </c>
      <c r="M25" s="31">
        <f>IF('Nezam. absolventů VŠ dle oborů'!M$98&gt;0,'Nezam. absolventů VŠ dle oborů'!M75/'Nezam. absolventů VŠ dle oborů'!M$98,"")</f>
        <v>9.8554533508541393E-3</v>
      </c>
      <c r="N25" s="31">
        <f>IF('Nezam. absolventů VŠ dle oborů'!N$98&gt;0,'Nezam. absolventů VŠ dle oborů'!N75/'Nezam. absolventů VŠ dle oborů'!N$98,"")</f>
        <v>1.6627868307283005E-2</v>
      </c>
      <c r="O25" s="31">
        <f>IF('Nezam. absolventů VŠ dle oborů'!O$98&gt;0,'Nezam. absolventů VŠ dle oborů'!O75/'Nezam. absolventů VŠ dle oborů'!O$98,"")</f>
        <v>8.9068825910931168E-3</v>
      </c>
      <c r="P25" s="31">
        <f>IF('Nezam. absolventů VŠ dle oborů'!P$98&gt;0,'Nezam. absolventů VŠ dle oborů'!P75/'Nezam. absolventů VŠ dle oborů'!P$98,"")</f>
        <v>1.3771186440677966E-2</v>
      </c>
      <c r="Q25" s="31">
        <f>IF('Nezam. absolventů VŠ dle oborů'!Q$98&gt;0,'Nezam. absolventů VŠ dle oborů'!Q75/'Nezam. absolventů VŠ dle oborů'!Q$98,"")</f>
        <v>1.0235414534288639E-2</v>
      </c>
      <c r="R25" s="31">
        <f>IF('Nezam. absolventů VŠ dle oborů'!R$98&gt;0,'Nezam. absolventů VŠ dle oborů'!R75/'Nezam. absolventů VŠ dle oborů'!R$98,"")</f>
        <v>2.0780322307039863E-2</v>
      </c>
      <c r="S25" s="31">
        <f>IF('Nezam. absolventů VŠ dle oborů'!S$98&gt;0,'Nezam. absolventů VŠ dle oborů'!S75/'Nezam. absolventů VŠ dle oborů'!S$98,"")</f>
        <v>1.9693654266958426E-2</v>
      </c>
      <c r="T25" s="31">
        <f>IF('Nezam. absolventů VŠ dle oborů'!T$98&gt;0,'Nezam. absolventů VŠ dle oborů'!T75/'Nezam. absolventů VŠ dle oborů'!T$98,"")</f>
        <v>1.6329704510108865E-2</v>
      </c>
      <c r="U25" s="31">
        <f>IF('Nezam. absolventů VŠ dle oborů'!U$98&gt;0,'Nezam. absolventů VŠ dle oborů'!U75/'Nezam. absolventů VŠ dle oborů'!U$98,"")</f>
        <v>1.0577705451586655E-2</v>
      </c>
      <c r="V25" s="31">
        <f>IF('Nezam. absolventů VŠ dle oborů'!V$98&gt;0,'Nezam. absolventů VŠ dle oborů'!V75/'Nezam. absolventů VŠ dle oborů'!V$98,"")</f>
        <v>2.2762706579357656E-2</v>
      </c>
      <c r="W25" s="31">
        <f>IF('Nezam. absolventů VŠ dle oborů'!W$98&gt;0,'Nezam. absolventů VŠ dle oborů'!W75/'Nezam. absolventů VŠ dle oborů'!W$98,"")</f>
        <v>1.146288209606987E-2</v>
      </c>
      <c r="X25" s="31">
        <f>IF('Nezam. absolventů VŠ dle oborů'!X$98&gt;0,'Nezam. absolventů VŠ dle oborů'!X75/'Nezam. absolventů VŠ dle oborů'!X$98,"")</f>
        <v>1.7488906290785696E-2</v>
      </c>
      <c r="Y25" s="31">
        <f>IF('Nezam. absolventů VŠ dle oborů'!Y$98&gt;0,'Nezam. absolventů VŠ dle oborů'!Y75/'Nezam. absolventů VŠ dle oborů'!Y$98,"")</f>
        <v>1.1299435028248588E-2</v>
      </c>
      <c r="Z25" s="31">
        <f>IF('Nezam. absolventů VŠ dle oborů'!Z$98&gt;0,'Nezam. absolventů VŠ dle oborů'!Z75/'Nezam. absolventů VŠ dle oborů'!Z$98,"")</f>
        <v>1.8218623481781375E-2</v>
      </c>
      <c r="AA25" s="31"/>
      <c r="AB25" s="31"/>
      <c r="AC25" s="31"/>
      <c r="AD25" s="31"/>
      <c r="AE25" s="31"/>
      <c r="AF25" s="31"/>
      <c r="AG25" s="31">
        <f>IF('Nezam. absolventů VŠ dle oborů'!AG$98&gt;0,'Nezam. absolventů VŠ dle oborů'!AG75/'Nezam. absolventů VŠ dle oborů'!AG$98,"")</f>
        <v>9.7993467102193196E-3</v>
      </c>
      <c r="AH25" s="31">
        <f>IF('Nezam. absolventů VŠ dle oborů'!AH$98&gt;0,'Nezam. absolventů VŠ dle oborů'!AH75/'Nezam. absolventů VŠ dle oborů'!AH$98,"")</f>
        <v>1.7627308337996642E-2</v>
      </c>
      <c r="AI25" s="31">
        <f>IF('Nezam. absolventů VŠ dle oborů'!AI$98&gt;0,'Nezam. absolventů VŠ dle oborů'!AI75/'Nezam. absolventů VŠ dle oborů'!AI$98,"")</f>
        <v>1.487603305785124E-2</v>
      </c>
      <c r="AJ25" s="31">
        <f>IF('Nezam. absolventů VŠ dle oborů'!AJ$98&gt;0,'Nezam. absolventů VŠ dle oborů'!AJ75/'Nezam. absolventů VŠ dle oborů'!AJ$98,"")</f>
        <v>1.8962432915921288E-2</v>
      </c>
      <c r="AK25" s="31">
        <f>IF('Nezam. absolventů VŠ dle oborů'!AK$98&gt;0,'Nezam. absolventů VŠ dle oborů'!AK75/'Nezam. absolventů VŠ dle oborů'!AK$98,"")</f>
        <v>1.0353753235547885E-2</v>
      </c>
      <c r="AL25" s="31">
        <f>IF('Nezam. absolventů VŠ dle oborů'!AL$98&gt;0,'Nezam. absolventů VŠ dle oborů'!AL75/'Nezam. absolventů VŠ dle oborů'!AL$98,"")</f>
        <v>2.2592791823561054E-2</v>
      </c>
      <c r="AM25" s="31">
        <f>IF('Nezam. absolventů VŠ dle oborů'!AM$98&gt;0,'Nezam. absolventů VŠ dle oborů'!AM75/'Nezam. absolventů VŠ dle oborů'!AM$98,"")</f>
        <v>1.1235955056179775E-2</v>
      </c>
      <c r="AN25" s="31">
        <f>IF('Nezam. absolventů VŠ dle oborů'!AN$98&gt;0,'Nezam. absolventů VŠ dle oborů'!AN75/'Nezam. absolventů VŠ dle oborů'!AN$98,"")</f>
        <v>2.9145077720207253E-2</v>
      </c>
      <c r="AO25" s="31">
        <f>IF('Nezam. absolventů VŠ dle oborů'!AO$98&gt;0,'Nezam. absolventů VŠ dle oborů'!AO75/'Nezam. absolventů VŠ dle oborů'!AO$98,"")</f>
        <v>1.9938650306748466E-2</v>
      </c>
    </row>
    <row r="26" spans="1:41" x14ac:dyDescent="0.35">
      <c r="A26" t="s">
        <v>86</v>
      </c>
      <c r="B26" s="66" t="s">
        <v>57</v>
      </c>
      <c r="C26" s="31">
        <f>IF('Nezam. absolventů VŠ dle oborů'!C$98&gt;0,'Nezam. absolventů VŠ dle oborů'!C76/'Nezam. absolventů VŠ dle oborů'!C$98,"")</f>
        <v>3.1102733270499529E-2</v>
      </c>
      <c r="D26" s="31">
        <f>IF('Nezam. absolventů VŠ dle oborů'!D$98&gt;0,'Nezam. absolventů VŠ dle oborů'!D76/'Nezam. absolventů VŠ dle oborů'!D$98,"")</f>
        <v>3.2005689900426744E-2</v>
      </c>
      <c r="E26" s="31">
        <f>IF('Nezam. absolventů VŠ dle oborů'!E$98&gt;0,'Nezam. absolventů VŠ dle oborů'!E76/'Nezam. absolventů VŠ dle oborů'!E$98,"")</f>
        <v>2.6835443037974683E-2</v>
      </c>
      <c r="F26" s="31">
        <f>IF('Nezam. absolventů VŠ dle oborů'!F$98&gt;0,'Nezam. absolventů VŠ dle oborů'!F76/'Nezam. absolventů VŠ dle oborů'!F$98,"")</f>
        <v>2.1986650961915981E-2</v>
      </c>
      <c r="G26" s="31">
        <f>IF('Nezam. absolventů VŠ dle oborů'!G$98&gt;0,'Nezam. absolventů VŠ dle oborů'!G76/'Nezam. absolventů VŠ dle oborů'!G$98,"")</f>
        <v>2.1986650961915981E-2</v>
      </c>
      <c r="H26" s="31">
        <f>IF('Nezam. absolventů VŠ dle oborů'!H$98&gt;0,'Nezam. absolventů VŠ dle oborů'!H76/'Nezam. absolventů VŠ dle oborů'!H$98,"")</f>
        <v>1.4958117271639409E-2</v>
      </c>
      <c r="I26" s="31">
        <f>IF('Nezam. absolventů VŠ dle oborů'!I$98&gt;0,'Nezam. absolventů VŠ dle oborů'!I76/'Nezam. absolventů VŠ dle oborů'!I$98,"")</f>
        <v>1.3708513708513708E-2</v>
      </c>
      <c r="J26" s="31">
        <f>IF('Nezam. absolventů VŠ dle oborů'!J$98&gt;0,'Nezam. absolventů VŠ dle oborů'!J76/'Nezam. absolventů VŠ dle oborů'!J$98,"")</f>
        <v>2.7807259605179366E-2</v>
      </c>
      <c r="K26" s="31">
        <f>IF('Nezam. absolventů VŠ dle oborů'!K$98&gt;0,'Nezam. absolventů VŠ dle oborů'!K76/'Nezam. absolventů VŠ dle oborů'!K$98,"")</f>
        <v>2.3819835426591596E-2</v>
      </c>
      <c r="L26" s="31">
        <f>IF('Nezam. absolventů VŠ dle oborů'!L$98&gt;0,'Nezam. absolventů VŠ dle oborů'!L76/'Nezam. absolventů VŠ dle oborů'!L$98,"")</f>
        <v>3.2583216127519923E-2</v>
      </c>
      <c r="M26" s="31">
        <f>IF('Nezam. absolventů VŠ dle oborů'!M$98&gt;0,'Nezam. absolventů VŠ dle oborů'!M76/'Nezam. absolventů VŠ dle oborů'!M$98,"")</f>
        <v>2.7595269382391589E-2</v>
      </c>
      <c r="N26" s="31">
        <f>IF('Nezam. absolventů VŠ dle oborů'!N$98&gt;0,'Nezam. absolventů VŠ dle oborů'!N76/'Nezam. absolventů VŠ dle oborů'!N$98,"")</f>
        <v>3.8244097106750911E-2</v>
      </c>
      <c r="O26" s="31">
        <f>IF('Nezam. absolventů VŠ dle oborů'!O$98&gt;0,'Nezam. absolventů VŠ dle oborů'!O76/'Nezam. absolventů VŠ dle oborů'!O$98,"")</f>
        <v>2.348178137651822E-2</v>
      </c>
      <c r="P26" s="31">
        <f>IF('Nezam. absolventů VŠ dle oborů'!P$98&gt;0,'Nezam. absolventů VŠ dle oborů'!P76/'Nezam. absolventů VŠ dle oborů'!P$98,"")</f>
        <v>3.2485875706214688E-2</v>
      </c>
      <c r="Q26" s="31">
        <f>IF('Nezam. absolventů VŠ dle oborů'!Q$98&gt;0,'Nezam. absolventů VŠ dle oborů'!Q76/'Nezam. absolventů VŠ dle oborů'!Q$98,"")</f>
        <v>2.1494370522006142E-2</v>
      </c>
      <c r="R26" s="31">
        <f>IF('Nezam. absolventů VŠ dle oborů'!R$98&gt;0,'Nezam. absolventů VŠ dle oborů'!R76/'Nezam. absolventů VŠ dle oborů'!R$98,"")</f>
        <v>2.5021204410517389E-2</v>
      </c>
      <c r="S26" s="31">
        <f>IF('Nezam. absolventů VŠ dle oborů'!S$98&gt;0,'Nezam. absolventů VŠ dle oborů'!S76/'Nezam. absolventů VŠ dle oborů'!S$98,"")</f>
        <v>2.8446389496717725E-2</v>
      </c>
      <c r="T26" s="31">
        <f>IF('Nezam. absolventů VŠ dle oborů'!T$98&gt;0,'Nezam. absolventů VŠ dle oborů'!T76/'Nezam. absolventů VŠ dle oborů'!T$98,"")</f>
        <v>1.7107309486780714E-2</v>
      </c>
      <c r="U26" s="31">
        <f>IF('Nezam. absolventů VŠ dle oborů'!U$98&gt;0,'Nezam. absolventů VŠ dle oborů'!U76/'Nezam. absolventů VŠ dle oborů'!U$98,"")</f>
        <v>1.1391375101708706E-2</v>
      </c>
      <c r="V26" s="31">
        <f>IF('Nezam. absolventů VŠ dle oborů'!V$98&gt;0,'Nezam. absolventů VŠ dle oborů'!V76/'Nezam. absolventů VŠ dle oborů'!V$98,"")</f>
        <v>2.2139070782662924E-2</v>
      </c>
      <c r="W26" s="31">
        <f>IF('Nezam. absolventů VŠ dle oborů'!W$98&gt;0,'Nezam. absolventů VŠ dle oborů'!W76/'Nezam. absolventů VŠ dle oborů'!W$98,"")</f>
        <v>7.0960698689956333E-3</v>
      </c>
      <c r="X26" s="31">
        <f>IF('Nezam. absolventů VŠ dle oborů'!X$98&gt;0,'Nezam. absolventů VŠ dle oborů'!X76/'Nezam. absolventů VŠ dle oborů'!X$98,"")</f>
        <v>2.8974158183241974E-2</v>
      </c>
      <c r="Y26" s="31">
        <f>IF('Nezam. absolventů VŠ dle oborů'!Y$98&gt;0,'Nezam. absolventů VŠ dle oborů'!Y76/'Nezam. absolventů VŠ dle oborů'!Y$98,"")</f>
        <v>1.2241054613935969E-2</v>
      </c>
      <c r="Z26" s="31">
        <f>IF('Nezam. absolventů VŠ dle oborů'!Z$98&gt;0,'Nezam. absolventů VŠ dle oborů'!Z76/'Nezam. absolventů VŠ dle oborů'!Z$98,"")</f>
        <v>2.3026315789473683E-2</v>
      </c>
      <c r="AA26" s="31"/>
      <c r="AB26" s="31"/>
      <c r="AC26" s="31"/>
      <c r="AD26" s="31"/>
      <c r="AE26" s="31"/>
      <c r="AF26" s="31"/>
      <c r="AG26" s="31">
        <f>IF('Nezam. absolventů VŠ dle oborů'!AG$98&gt;0,'Nezam. absolventů VŠ dle oborů'!AG76/'Nezam. absolventů VŠ dle oborů'!AG$98,"")</f>
        <v>1.1199253383107793E-2</v>
      </c>
      <c r="AH26" s="31">
        <f>IF('Nezam. absolventů VŠ dle oborů'!AH$98&gt;0,'Nezam. absolventů VŠ dle oborů'!AH76/'Nezam. absolventů VŠ dle oborů'!AH$98,"")</f>
        <v>2.9658645775041969E-2</v>
      </c>
      <c r="AI26" s="31">
        <f>IF('Nezam. absolventů VŠ dle oborů'!AI$98&gt;0,'Nezam. absolventů VŠ dle oborů'!AI76/'Nezam. absolventů VŠ dle oborů'!AI$98,"")</f>
        <v>1.7079889807162536E-2</v>
      </c>
      <c r="AJ26" s="31">
        <f>IF('Nezam. absolventů VŠ dle oborů'!AJ$98&gt;0,'Nezam. absolventů VŠ dle oborů'!AJ76/'Nezam. absolventů VŠ dle oborů'!AJ$98,"")</f>
        <v>3.5062611806797851E-2</v>
      </c>
      <c r="AK26" s="31">
        <f>IF('Nezam. absolventů VŠ dle oborů'!AK$98&gt;0,'Nezam. absolventů VŠ dle oborů'!AK76/'Nezam. absolventů VŠ dle oborů'!AK$98,"")</f>
        <v>2.1570319240724764E-2</v>
      </c>
      <c r="AL26" s="31">
        <f>IF('Nezam. absolventů VŠ dle oborů'!AL$98&gt;0,'Nezam. absolventů VŠ dle oborů'!AL76/'Nezam. absolventů VŠ dle oborů'!AL$98,"")</f>
        <v>5.0564819795589029E-2</v>
      </c>
      <c r="AM26" s="31">
        <f>IF('Nezam. absolventů VŠ dle oborů'!AM$98&gt;0,'Nezam. absolventů VŠ dle oborů'!AM76/'Nezam. absolventů VŠ dle oborů'!AM$98,"")</f>
        <v>3.7453183520599252E-2</v>
      </c>
      <c r="AN26" s="31">
        <f>IF('Nezam. absolventů VŠ dle oborů'!AN$98&gt;0,'Nezam. absolventů VŠ dle oborů'!AN76/'Nezam. absolventů VŠ dle oborů'!AN$98,"")</f>
        <v>5.3756476683937821E-2</v>
      </c>
      <c r="AO26" s="31">
        <f>IF('Nezam. absolventů VŠ dle oborů'!AO$98&gt;0,'Nezam. absolventů VŠ dle oborů'!AO76/'Nezam. absolventů VŠ dle oborů'!AO$98,"")</f>
        <v>2.4539877300613498E-2</v>
      </c>
    </row>
    <row r="27" spans="1:41" x14ac:dyDescent="0.35">
      <c r="A27" t="s">
        <v>86</v>
      </c>
      <c r="B27" s="68" t="s">
        <v>58</v>
      </c>
      <c r="C27" s="31">
        <f>IF('Nezam. absolventů VŠ dle oborů'!C$98&gt;0,'Nezam. absolventů VŠ dle oborů'!C77/'Nezam. absolventů VŠ dle oborů'!C$98,"")</f>
        <v>4.71253534401508E-4</v>
      </c>
      <c r="D27" s="31">
        <f>IF('Nezam. absolventů VŠ dle oborů'!D$98&gt;0,'Nezam. absolventů VŠ dle oborů'!D77/'Nezam. absolventů VŠ dle oborů'!D$98,"")</f>
        <v>4.0303461356092935E-3</v>
      </c>
      <c r="E27" s="31">
        <f>IF('Nezam. absolventů VŠ dle oborů'!E$98&gt;0,'Nezam. absolventů VŠ dle oborů'!E77/'Nezam. absolventů VŠ dle oborů'!E$98,"")</f>
        <v>0</v>
      </c>
      <c r="F27" s="31">
        <f>IF('Nezam. absolventů VŠ dle oborů'!F$98&gt;0,'Nezam. absolventů VŠ dle oborů'!F77/'Nezam. absolventů VŠ dle oborů'!F$98,"")</f>
        <v>1.5704750687082843E-3</v>
      </c>
      <c r="G27" s="31">
        <f>IF('Nezam. absolventů VŠ dle oborů'!G$98&gt;0,'Nezam. absolventů VŠ dle oborů'!G77/'Nezam. absolventů VŠ dle oborů'!G$98,"")</f>
        <v>1.5704750687082843E-3</v>
      </c>
      <c r="H27" s="31">
        <f>IF('Nezam. absolventů VŠ dle oborů'!H$98&gt;0,'Nezam. absolventů VŠ dle oborů'!H77/'Nezam. absolventů VŠ dle oborů'!H$98,"")</f>
        <v>2.7921818907060232E-3</v>
      </c>
      <c r="I27" s="31">
        <f>IF('Nezam. absolventů VŠ dle oborů'!I$98&gt;0,'Nezam. absolventů VŠ dle oborů'!I77/'Nezam. absolventů VŠ dle oborů'!I$98,"")</f>
        <v>1.8037518037518038E-3</v>
      </c>
      <c r="J27" s="31">
        <f>IF('Nezam. absolventů VŠ dle oborů'!J$98&gt;0,'Nezam. absolventů VŠ dle oborů'!J77/'Nezam. absolventů VŠ dle oborů'!J$98,"")</f>
        <v>5.5189980895775847E-3</v>
      </c>
      <c r="K27" s="31">
        <f>IF('Nezam. absolventů VŠ dle oborů'!K$98&gt;0,'Nezam. absolventů VŠ dle oborů'!K77/'Nezam. absolventů VŠ dle oborů'!K$98,"")</f>
        <v>2.5985275010827198E-3</v>
      </c>
      <c r="L27" s="31">
        <f>IF('Nezam. absolventů VŠ dle oborů'!L$98&gt;0,'Nezam. absolventů VŠ dle oborů'!L77/'Nezam. absolventů VŠ dle oborů'!L$98,"")</f>
        <v>3.5161744022503515E-3</v>
      </c>
      <c r="M27" s="31">
        <f>IF('Nezam. absolventů VŠ dle oborů'!M$98&gt;0,'Nezam. absolventů VŠ dle oborů'!M77/'Nezam. absolventů VŠ dle oborů'!M$98,"")</f>
        <v>6.5703022339027597E-4</v>
      </c>
      <c r="N27" s="31">
        <f>IF('Nezam. absolventů VŠ dle oborů'!N$98&gt;0,'Nezam. absolventů VŠ dle oborů'!N77/'Nezam. absolventů VŠ dle oborů'!N$98,"")</f>
        <v>2.3279015630196208E-3</v>
      </c>
      <c r="O27" s="31">
        <f>IF('Nezam. absolventů VŠ dle oborů'!O$98&gt;0,'Nezam. absolventů VŠ dle oborů'!O77/'Nezam. absolventů VŠ dle oborů'!O$98,"")</f>
        <v>3.2388663967611335E-3</v>
      </c>
      <c r="P27" s="31">
        <f>IF('Nezam. absolventů VŠ dle oborů'!P$98&gt;0,'Nezam. absolventů VŠ dle oborů'!P77/'Nezam. absolventů VŠ dle oborů'!P$98,"")</f>
        <v>5.2966101694915252E-3</v>
      </c>
      <c r="Q27" s="31">
        <f>IF('Nezam. absolventů VŠ dle oborů'!Q$98&gt;0,'Nezam. absolventů VŠ dle oborů'!Q77/'Nezam. absolventů VŠ dle oborů'!Q$98,"")</f>
        <v>3.0706243602865915E-3</v>
      </c>
      <c r="R27" s="31">
        <f>IF('Nezam. absolventů VŠ dle oborů'!R$98&gt;0,'Nezam. absolventů VŠ dle oborů'!R77/'Nezam. absolventů VŠ dle oborů'!R$98,"")</f>
        <v>4.2408821034775231E-3</v>
      </c>
      <c r="S27" s="31">
        <f>IF('Nezam. absolventů VŠ dle oborů'!S$98&gt;0,'Nezam. absolventů VŠ dle oborů'!S77/'Nezam. absolventů VŠ dle oborů'!S$98,"")</f>
        <v>1.0940919037199124E-3</v>
      </c>
      <c r="T27" s="31">
        <f>IF('Nezam. absolventů VŠ dle oborů'!T$98&gt;0,'Nezam. absolventů VŠ dle oborů'!T77/'Nezam. absolventů VŠ dle oborů'!T$98,"")</f>
        <v>2.3328149300155523E-3</v>
      </c>
      <c r="U27" s="31">
        <f>IF('Nezam. absolventů VŠ dle oborů'!U$98&gt;0,'Nezam. absolventů VŠ dle oborů'!U77/'Nezam. absolventů VŠ dle oborů'!U$98,"")</f>
        <v>0</v>
      </c>
      <c r="V27" s="31">
        <f>IF('Nezam. absolventů VŠ dle oborů'!V$98&gt;0,'Nezam. absolventů VŠ dle oborů'!V77/'Nezam. absolventů VŠ dle oborů'!V$98,"")</f>
        <v>1.5590894917368258E-3</v>
      </c>
      <c r="W27" s="31">
        <f>IF('Nezam. absolventů VŠ dle oborů'!W$98&gt;0,'Nezam. absolventů VŠ dle oborů'!W77/'Nezam. absolventů VŠ dle oborů'!W$98,"")</f>
        <v>0</v>
      </c>
      <c r="X27" s="31">
        <f>IF('Nezam. absolventů VŠ dle oborů'!X$98&gt;0,'Nezam. absolventů VŠ dle oborů'!X77/'Nezam. absolventů VŠ dle oborů'!X$98,"")</f>
        <v>3.1323414252153485E-3</v>
      </c>
      <c r="Y27" s="31">
        <f>IF('Nezam. absolventů VŠ dle oborů'!Y$98&gt;0,'Nezam. absolventů VŠ dle oborů'!Y77/'Nezam. absolventů VŠ dle oborů'!Y$98,"")</f>
        <v>4.7080979284369113E-4</v>
      </c>
      <c r="Z27" s="31">
        <f>IF('Nezam. absolventů VŠ dle oborů'!Z$98&gt;0,'Nezam. absolventů VŠ dle oborů'!Z77/'Nezam. absolventů VŠ dle oborů'!Z$98,"")</f>
        <v>3.5425101214574899E-3</v>
      </c>
      <c r="AA27" s="31"/>
      <c r="AB27" s="31"/>
      <c r="AC27" s="31"/>
      <c r="AD27" s="31"/>
      <c r="AE27" s="31"/>
      <c r="AF27" s="31"/>
      <c r="AG27" s="31">
        <f>IF('Nezam. absolventů VŠ dle oborů'!AG$98&gt;0,'Nezam. absolventů VŠ dle oborů'!AG77/'Nezam. absolventů VŠ dle oborů'!AG$98,"")</f>
        <v>0</v>
      </c>
      <c r="AH27" s="31">
        <f>IF('Nezam. absolventů VŠ dle oborů'!AH$98&gt;0,'Nezam. absolventů VŠ dle oborů'!AH77/'Nezam. absolventů VŠ dle oborů'!AH$98,"")</f>
        <v>5.0363738108561837E-3</v>
      </c>
      <c r="AI27" s="31">
        <f>IF('Nezam. absolventů VŠ dle oborů'!AI$98&gt;0,'Nezam. absolventů VŠ dle oborů'!AI77/'Nezam. absolventů VŠ dle oborů'!AI$98,"")</f>
        <v>2.7548209366391185E-3</v>
      </c>
      <c r="AJ27" s="31">
        <f>IF('Nezam. absolventů VŠ dle oborů'!AJ$98&gt;0,'Nezam. absolventů VŠ dle oborů'!AJ77/'Nezam. absolventů VŠ dle oborů'!AJ$98,"")</f>
        <v>3.935599284436494E-3</v>
      </c>
      <c r="AK27" s="31">
        <f>IF('Nezam. absolventů VŠ dle oborů'!AK$98&gt;0,'Nezam. absolventů VŠ dle oborů'!AK77/'Nezam. absolventů VŠ dle oborů'!AK$98,"")</f>
        <v>2.5884383088869713E-3</v>
      </c>
      <c r="AL27" s="31">
        <f>IF('Nezam. absolventů VŠ dle oborů'!AL$98&gt;0,'Nezam. absolventů VŠ dle oborů'!AL77/'Nezam. absolventů VŠ dle oborů'!AL$98,"")</f>
        <v>3.2275416890801506E-3</v>
      </c>
      <c r="AM27" s="31">
        <f>IF('Nezam. absolventů VŠ dle oborů'!AM$98&gt;0,'Nezam. absolventů VŠ dle oborů'!AM77/'Nezam. absolventů VŠ dle oborů'!AM$98,"")</f>
        <v>2.4968789013732834E-3</v>
      </c>
      <c r="AN27" s="31">
        <f>IF('Nezam. absolventů VŠ dle oborů'!AN$98&gt;0,'Nezam. absolventů VŠ dle oborů'!AN77/'Nezam. absolventů VŠ dle oborů'!AN$98,"")</f>
        <v>3.8860103626943004E-3</v>
      </c>
      <c r="AO27" s="31">
        <f>IF('Nezam. absolventů VŠ dle oborů'!AO$98&gt;0,'Nezam. absolventů VŠ dle oborů'!AO77/'Nezam. absolventů VŠ dle oborů'!AO$98,"")</f>
        <v>4.601226993865031E-3</v>
      </c>
    </row>
    <row r="28" spans="1:41" x14ac:dyDescent="0.35">
      <c r="A28" t="s">
        <v>86</v>
      </c>
      <c r="B28" s="66" t="s">
        <v>59</v>
      </c>
      <c r="C28" s="31">
        <f>IF('Nezam. absolventů VŠ dle oborů'!C$98&gt;0,'Nezam. absolventů VŠ dle oborů'!C78/'Nezam. absolventů VŠ dle oborů'!C$98,"")</f>
        <v>3.2987747408105561E-3</v>
      </c>
      <c r="D28" s="31">
        <f>IF('Nezam. absolventů VŠ dle oborů'!D$98&gt;0,'Nezam. absolventů VŠ dle oborů'!D78/'Nezam. absolventů VŠ dle oborů'!D$98,"")</f>
        <v>5.6899004267425323E-3</v>
      </c>
      <c r="E28" s="31">
        <f>IF('Nezam. absolventů VŠ dle oborů'!E$98&gt;0,'Nezam. absolventů VŠ dle oborů'!E78/'Nezam. absolventů VŠ dle oborů'!E$98,"")</f>
        <v>2.0253164556962027E-3</v>
      </c>
      <c r="F28" s="31">
        <f>IF('Nezam. absolventů VŠ dle oborů'!F$98&gt;0,'Nezam. absolventů VŠ dle oborů'!F78/'Nezam. absolventů VŠ dle oborů'!F$98,"")</f>
        <v>2.3557126030624262E-3</v>
      </c>
      <c r="G28" s="31">
        <f>IF('Nezam. absolventů VŠ dle oborů'!G$98&gt;0,'Nezam. absolventů VŠ dle oborů'!G78/'Nezam. absolventů VŠ dle oborů'!G$98,"")</f>
        <v>2.3557126030624262E-3</v>
      </c>
      <c r="H28" s="31">
        <f>IF('Nezam. absolventů VŠ dle oborů'!H$98&gt;0,'Nezam. absolventů VŠ dle oborů'!H78/'Nezam. absolventů VŠ dle oborů'!H$98,"")</f>
        <v>7.1798962903869166E-3</v>
      </c>
      <c r="I28" s="31">
        <f>IF('Nezam. absolventů VŠ dle oborů'!I$98&gt;0,'Nezam. absolventů VŠ dle oborů'!I78/'Nezam. absolventů VŠ dle oborů'!I$98,"")</f>
        <v>2.886002886002886E-3</v>
      </c>
      <c r="J28" s="31">
        <f>IF('Nezam. absolventů VŠ dle oborů'!J$98&gt;0,'Nezam. absolventů VŠ dle oborů'!J78/'Nezam. absolventů VŠ dle oborů'!J$98,"")</f>
        <v>1.0188919549989387E-2</v>
      </c>
      <c r="K28" s="31">
        <f>IF('Nezam. absolventů VŠ dle oborů'!K$98&gt;0,'Nezam. absolventů VŠ dle oborů'!K78/'Nezam. absolventů VŠ dle oborů'!K$98,"")</f>
        <v>6.4963187527067997E-3</v>
      </c>
      <c r="L28" s="31">
        <f>IF('Nezam. absolventů VŠ dle oborů'!L$98&gt;0,'Nezam. absolventů VŠ dle oborů'!L78/'Nezam. absolventů VŠ dle oborů'!L$98,"")</f>
        <v>7.0323488045007029E-3</v>
      </c>
      <c r="M28" s="31">
        <f>IF('Nezam. absolventů VŠ dle oborů'!M$98&gt;0,'Nezam. absolventů VŠ dle oborů'!M78/'Nezam. absolventů VŠ dle oborů'!M$98,"")</f>
        <v>4.5992115637319315E-3</v>
      </c>
      <c r="N28" s="31">
        <f>IF('Nezam. absolventů VŠ dle oborů'!N$98&gt;0,'Nezam. absolventů VŠ dle oborů'!N78/'Nezam. absolventů VŠ dle oborů'!N$98,"")</f>
        <v>1.0641835716661123E-2</v>
      </c>
      <c r="O28" s="31">
        <f>IF('Nezam. absolventů VŠ dle oborů'!O$98&gt;0,'Nezam. absolventů VŠ dle oborů'!O78/'Nezam. absolventů VŠ dle oborů'!O$98,"")</f>
        <v>4.8582995951417006E-3</v>
      </c>
      <c r="P28" s="31">
        <f>IF('Nezam. absolventů VŠ dle oborů'!P$98&gt;0,'Nezam. absolventů VŠ dle oborů'!P78/'Nezam. absolventů VŠ dle oborů'!P$98,"")</f>
        <v>1.9067796610169493E-2</v>
      </c>
      <c r="Q28" s="31">
        <f>IF('Nezam. absolventů VŠ dle oborů'!Q$98&gt;0,'Nezam. absolventů VŠ dle oborů'!Q78/'Nezam. absolventů VŠ dle oborů'!Q$98,"")</f>
        <v>6.1412487205731829E-3</v>
      </c>
      <c r="R28" s="31">
        <f>IF('Nezam. absolventů VŠ dle oborů'!R$98&gt;0,'Nezam. absolventů VŠ dle oborů'!R78/'Nezam. absolventů VŠ dle oborů'!R$98,"")</f>
        <v>1.441899915182358E-2</v>
      </c>
      <c r="S28" s="31">
        <f>IF('Nezam. absolventů VŠ dle oborů'!S$98&gt;0,'Nezam. absolventů VŠ dle oborů'!S78/'Nezam. absolventů VŠ dle oborů'!S$98,"")</f>
        <v>7.658643326039387E-3</v>
      </c>
      <c r="T28" s="31">
        <f>IF('Nezam. absolventů VŠ dle oborů'!T$98&gt;0,'Nezam. absolventů VŠ dle oborů'!T78/'Nezam. absolventů VŠ dle oborů'!T$98,"")</f>
        <v>1.2441679626749611E-2</v>
      </c>
      <c r="U28" s="31">
        <f>IF('Nezam. absolventů VŠ dle oborů'!U$98&gt;0,'Nezam. absolventů VŠ dle oborů'!U78/'Nezam. absolventů VŠ dle oborů'!U$98,"")</f>
        <v>9.7640358014646055E-3</v>
      </c>
      <c r="V28" s="31">
        <f>IF('Nezam. absolventů VŠ dle oborů'!V$98&gt;0,'Nezam. absolventů VŠ dle oborů'!V78/'Nezam. absolventů VŠ dle oborů'!V$98,"")</f>
        <v>1.216089803554724E-2</v>
      </c>
      <c r="W28" s="31">
        <f>IF('Nezam. absolventů VŠ dle oborů'!W$98&gt;0,'Nezam. absolventů VŠ dle oborů'!W78/'Nezam. absolventů VŠ dle oborů'!W$98,"")</f>
        <v>4.9126637554585155E-3</v>
      </c>
      <c r="X28" s="31">
        <f>IF('Nezam. absolventů VŠ dle oborů'!X$98&gt;0,'Nezam. absolventů VŠ dle oborů'!X78/'Nezam. absolventů VŠ dle oborů'!X$98,"")</f>
        <v>1.0441138084051161E-2</v>
      </c>
      <c r="Y28" s="31">
        <f>IF('Nezam. absolventů VŠ dle oborů'!Y$98&gt;0,'Nezam. absolventů VŠ dle oborů'!Y78/'Nezam. absolventů VŠ dle oborů'!Y$98,"")</f>
        <v>6.1205273069679846E-3</v>
      </c>
      <c r="Z28" s="31">
        <f>IF('Nezam. absolventů VŠ dle oborů'!Z$98&gt;0,'Nezam. absolventů VŠ dle oborů'!Z78/'Nezam. absolventů VŠ dle oborů'!Z$98,"")</f>
        <v>7.8441295546558699E-3</v>
      </c>
      <c r="AA28" s="31"/>
      <c r="AB28" s="31"/>
      <c r="AC28" s="31"/>
      <c r="AD28" s="31"/>
      <c r="AE28" s="31"/>
      <c r="AF28" s="31"/>
      <c r="AG28" s="31">
        <f>IF('Nezam. absolventů VŠ dle oborů'!AG$98&gt;0,'Nezam. absolventů VŠ dle oborů'!AG78/'Nezam. absolventů VŠ dle oborů'!AG$98,"")</f>
        <v>7.466168922071862E-3</v>
      </c>
      <c r="AH28" s="31">
        <f>IF('Nezam. absolventů VŠ dle oborů'!AH$98&gt;0,'Nezam. absolventů VŠ dle oborů'!AH78/'Nezam. absolventů VŠ dle oborů'!AH$98,"")</f>
        <v>9.7929490766648017E-3</v>
      </c>
      <c r="AI28" s="31">
        <f>IF('Nezam. absolventů VŠ dle oborů'!AI$98&gt;0,'Nezam. absolventů VŠ dle oborů'!AI78/'Nezam. absolventů VŠ dle oborů'!AI$98,"")</f>
        <v>4.9586776859504135E-3</v>
      </c>
      <c r="AJ28" s="31">
        <f>IF('Nezam. absolventů VŠ dle oborů'!AJ$98&gt;0,'Nezam. absolventů VŠ dle oborů'!AJ78/'Nezam. absolventů VŠ dle oborů'!AJ$98,"")</f>
        <v>8.2289803220035786E-3</v>
      </c>
      <c r="AK28" s="31">
        <f>IF('Nezam. absolventů VŠ dle oborů'!AK$98&gt;0,'Nezam. absolventů VŠ dle oborů'!AK78/'Nezam. absolventů VŠ dle oborů'!AK$98,"")</f>
        <v>4.3140638481449526E-3</v>
      </c>
      <c r="AL28" s="31">
        <f>IF('Nezam. absolventů VŠ dle oborů'!AL$98&gt;0,'Nezam. absolventů VŠ dle oborů'!AL78/'Nezam. absolventů VŠ dle oborů'!AL$98,"")</f>
        <v>9.6826250672404513E-3</v>
      </c>
      <c r="AM28" s="31">
        <f>IF('Nezam. absolventů VŠ dle oborů'!AM$98&gt;0,'Nezam. absolventů VŠ dle oborů'!AM78/'Nezam. absolventů VŠ dle oborů'!AM$98,"")</f>
        <v>8.7390761548064924E-3</v>
      </c>
      <c r="AN28" s="31">
        <f>IF('Nezam. absolventů VŠ dle oborů'!AN$98&gt;0,'Nezam. absolventů VŠ dle oborů'!AN78/'Nezam. absolventů VŠ dle oborů'!AN$98,"")</f>
        <v>9.0673575129533671E-3</v>
      </c>
      <c r="AO28" s="31">
        <f>IF('Nezam. absolventů VŠ dle oborů'!AO$98&gt;0,'Nezam. absolventů VŠ dle oborů'!AO78/'Nezam. absolventů VŠ dle oborů'!AO$98,"")</f>
        <v>6.1349693251533744E-3</v>
      </c>
    </row>
    <row r="29" spans="1:41" x14ac:dyDescent="0.35">
      <c r="A29" t="s">
        <v>86</v>
      </c>
      <c r="B29" s="68" t="s">
        <v>60</v>
      </c>
      <c r="C29" s="31">
        <f>IF('Nezam. absolventů VŠ dle oborů'!C$98&gt;0,'Nezam. absolventů VŠ dle oborů'!C79/'Nezam. absolventů VŠ dle oborů'!C$98,"")</f>
        <v>2.3091423185673893E-2</v>
      </c>
      <c r="D29" s="31">
        <f>IF('Nezam. absolventů VŠ dle oborů'!D$98&gt;0,'Nezam. absolventů VŠ dle oborů'!D79/'Nezam. absolventů VŠ dle oborů'!D$98,"")</f>
        <v>1.6358463726884778E-2</v>
      </c>
      <c r="E29" s="31">
        <f>IF('Nezam. absolventů VŠ dle oborů'!E$98&gt;0,'Nezam. absolventů VŠ dle oborů'!E79/'Nezam. absolventů VŠ dle oborů'!E$98,"")</f>
        <v>2.1265822784810127E-2</v>
      </c>
      <c r="F29" s="31">
        <f>IF('Nezam. absolventů VŠ dle oborů'!F$98&gt;0,'Nezam. absolventů VŠ dle oborů'!F79/'Nezam. absolventů VŠ dle oborů'!F$98,"")</f>
        <v>2.3949744797801334E-2</v>
      </c>
      <c r="G29" s="31">
        <f>IF('Nezam. absolventů VŠ dle oborů'!G$98&gt;0,'Nezam. absolventů VŠ dle oborů'!G79/'Nezam. absolventů VŠ dle oborů'!G$98,"")</f>
        <v>2.3949744797801334E-2</v>
      </c>
      <c r="H29" s="31">
        <f>IF('Nezam. absolventů VŠ dle oborů'!H$98&gt;0,'Nezam. absolventů VŠ dle oborů'!H79/'Nezam. absolventů VŠ dle oborů'!H$98,"")</f>
        <v>1.6154766653370563E-2</v>
      </c>
      <c r="I29" s="31">
        <f>IF('Nezam. absolventů VŠ dle oborů'!I$98&gt;0,'Nezam. absolventů VŠ dle oborů'!I79/'Nezam. absolventů VŠ dle oborů'!I$98,"")</f>
        <v>1.479076479076479E-2</v>
      </c>
      <c r="J29" s="31">
        <f>IF('Nezam. absolventů VŠ dle oborů'!J$98&gt;0,'Nezam. absolventů VŠ dle oborů'!J79/'Nezam. absolventů VŠ dle oborů'!J$98,"")</f>
        <v>1.9741031628104436E-2</v>
      </c>
      <c r="K29" s="31">
        <f>IF('Nezam. absolventů VŠ dle oborů'!K$98&gt;0,'Nezam. absolventů VŠ dle oborů'!K79/'Nezam. absolventů VŠ dle oborů'!K$98,"")</f>
        <v>2.3386747509744479E-2</v>
      </c>
      <c r="L29" s="31">
        <f>IF('Nezam. absolventů VŠ dle oborů'!L$98&gt;0,'Nezam. absolventů VŠ dle oborů'!L79/'Nezam. absolventů VŠ dle oborů'!L$98,"")</f>
        <v>2.0393811533052038E-2</v>
      </c>
      <c r="M29" s="31">
        <f>IF('Nezam. absolventů VŠ dle oborů'!M$98&gt;0,'Nezam. absolventů VŠ dle oborů'!M79/'Nezam. absolventů VŠ dle oborů'!M$98,"")</f>
        <v>2.3653088042049936E-2</v>
      </c>
      <c r="N29" s="31">
        <f>IF('Nezam. absolventů VŠ dle oborů'!N$98&gt;0,'Nezam. absolventů VŠ dle oborů'!N79/'Nezam. absolventů VŠ dle oborů'!N$98,"")</f>
        <v>2.1948786165613569E-2</v>
      </c>
      <c r="O29" s="31">
        <f>IF('Nezam. absolventů VŠ dle oborů'!O$98&gt;0,'Nezam. absolventů VŠ dle oborů'!O79/'Nezam. absolventů VŠ dle oborů'!O$98,"")</f>
        <v>2.348178137651822E-2</v>
      </c>
      <c r="P29" s="31">
        <f>IF('Nezam. absolventů VŠ dle oborů'!P$98&gt;0,'Nezam. absolventů VŠ dle oborů'!P79/'Nezam. absolventů VŠ dle oborů'!P$98,"")</f>
        <v>1.9420903954802261E-2</v>
      </c>
      <c r="Q29" s="31">
        <f>IF('Nezam. absolventů VŠ dle oborů'!Q$98&gt;0,'Nezam. absolventů VŠ dle oborů'!Q79/'Nezam. absolventů VŠ dle oborů'!Q$98,"")</f>
        <v>3.3776867963152504E-2</v>
      </c>
      <c r="R29" s="31">
        <f>IF('Nezam. absolventů VŠ dle oborů'!R$98&gt;0,'Nezam. absolventů VŠ dle oborů'!R79/'Nezam. absolventů VŠ dle oborů'!R$98,"")</f>
        <v>2.0780322307039863E-2</v>
      </c>
      <c r="S29" s="31">
        <f>IF('Nezam. absolventů VŠ dle oborů'!S$98&gt;0,'Nezam. absolventů VŠ dle oborů'!S79/'Nezam. absolventů VŠ dle oborů'!S$98,"")</f>
        <v>2.9540481400437638E-2</v>
      </c>
      <c r="T29" s="31">
        <f>IF('Nezam. absolventů VŠ dle oborů'!T$98&gt;0,'Nezam. absolventů VŠ dle oborů'!T79/'Nezam. absolventů VŠ dle oborů'!T$98,"")</f>
        <v>1.3608087091757388E-2</v>
      </c>
      <c r="U29" s="31">
        <f>IF('Nezam. absolventů VŠ dle oborů'!U$98&gt;0,'Nezam. absolventů VŠ dle oborů'!U79/'Nezam. absolventů VŠ dle oborů'!U$98,"")</f>
        <v>1.7900732302685109E-2</v>
      </c>
      <c r="V29" s="31">
        <f>IF('Nezam. absolventů VŠ dle oborů'!V$98&gt;0,'Nezam. absolventů VŠ dle oborů'!V79/'Nezam. absolventů VŠ dle oborů'!V$98,"")</f>
        <v>1.1849080137199874E-2</v>
      </c>
      <c r="W29" s="31">
        <f>IF('Nezam. absolventů VŠ dle oborů'!W$98&gt;0,'Nezam. absolventů VŠ dle oborů'!W79/'Nezam. absolventů VŠ dle oborů'!W$98,"")</f>
        <v>2.4017467248908297E-2</v>
      </c>
      <c r="X29" s="31">
        <f>IF('Nezam. absolventů VŠ dle oborů'!X$98&gt;0,'Nezam. absolventů VŠ dle oborů'!X79/'Nezam. absolventů VŠ dle oborů'!X$98,"")</f>
        <v>1.2790394152962672E-2</v>
      </c>
      <c r="Y29" s="31">
        <f>IF('Nezam. absolventů VŠ dle oborů'!Y$98&gt;0,'Nezam. absolventů VŠ dle oborů'!Y79/'Nezam. absolventů VŠ dle oborů'!Y$98,"")</f>
        <v>1.7890772128060263E-2</v>
      </c>
      <c r="Z29" s="31">
        <f>IF('Nezam. absolventů VŠ dle oborů'!Z$98&gt;0,'Nezam. absolventů VŠ dle oborů'!Z79/'Nezam. absolventů VŠ dle oborů'!Z$98,"")</f>
        <v>1.4676113360323886E-2</v>
      </c>
      <c r="AA29" s="31"/>
      <c r="AB29" s="31"/>
      <c r="AC29" s="31"/>
      <c r="AD29" s="31"/>
      <c r="AE29" s="31"/>
      <c r="AF29" s="31"/>
      <c r="AG29" s="31">
        <f>IF('Nezam. absolventů VŠ dle oborů'!AG$98&gt;0,'Nezam. absolventů VŠ dle oborů'!AG79/'Nezam. absolventů VŠ dle oborů'!AG$98,"")</f>
        <v>2.4731684554363042E-2</v>
      </c>
      <c r="AH29" s="31">
        <f>IF('Nezam. absolventů VŠ dle oborů'!AH$98&gt;0,'Nezam. absolventů VŠ dle oborů'!AH79/'Nezam. absolventů VŠ dle oborů'!AH$98,"")</f>
        <v>1.8746502518186905E-2</v>
      </c>
      <c r="AI29" s="31">
        <f>IF('Nezam. absolventů VŠ dle oborů'!AI$98&gt;0,'Nezam. absolventů VŠ dle oborů'!AI79/'Nezam. absolventů VŠ dle oborů'!AI$98,"")</f>
        <v>2.9201101928374655E-2</v>
      </c>
      <c r="AJ29" s="31">
        <f>IF('Nezam. absolventů VŠ dle oborů'!AJ$98&gt;0,'Nezam. absolventů VŠ dle oborů'!AJ79/'Nezam. absolventů VŠ dle oborů'!AJ$98,"")</f>
        <v>2.039355992844365E-2</v>
      </c>
      <c r="AK29" s="31">
        <f>IF('Nezam. absolventů VŠ dle oborů'!AK$98&gt;0,'Nezam. absolventů VŠ dle oborů'!AK79/'Nezam. absolventů VŠ dle oborů'!AK$98,"")</f>
        <v>2.1570319240724764E-2</v>
      </c>
      <c r="AL29" s="31">
        <f>IF('Nezam. absolventů VŠ dle oborů'!AL$98&gt;0,'Nezam. absolventů VŠ dle oborů'!AL79/'Nezam. absolventů VŠ dle oborů'!AL$98,"")</f>
        <v>1.0758472296933835E-2</v>
      </c>
      <c r="AM29" s="31">
        <f>IF('Nezam. absolventů VŠ dle oborů'!AM$98&gt;0,'Nezam. absolventů VŠ dle oborů'!AM79/'Nezam. absolventů VŠ dle oborů'!AM$98,"")</f>
        <v>2.4968789013732832E-2</v>
      </c>
      <c r="AN29" s="31">
        <f>IF('Nezam. absolventů VŠ dle oborů'!AN$98&gt;0,'Nezam. absolventů VŠ dle oborů'!AN79/'Nezam. absolventů VŠ dle oborů'!AN$98,"")</f>
        <v>9.0673575129533671E-3</v>
      </c>
      <c r="AO29" s="31">
        <f>IF('Nezam. absolventů VŠ dle oborů'!AO$98&gt;0,'Nezam. absolventů VŠ dle oborů'!AO79/'Nezam. absolventů VŠ dle oborů'!AO$98,"")</f>
        <v>1.6871165644171779E-2</v>
      </c>
    </row>
    <row r="30" spans="1:41" x14ac:dyDescent="0.35">
      <c r="A30" t="s">
        <v>86</v>
      </c>
      <c r="B30" s="66" t="s">
        <v>61</v>
      </c>
      <c r="C30" s="31">
        <f>IF('Nezam. absolventů VŠ dle oborů'!C$98&gt;0,'Nezam. absolventů VŠ dle oborů'!C80/'Nezam. absolventů VŠ dle oborů'!C$98,"")</f>
        <v>0.19745523091423187</v>
      </c>
      <c r="D30" s="31">
        <f>IF('Nezam. absolventů VŠ dle oborů'!D$98&gt;0,'Nezam. absolventů VŠ dle oborů'!D80/'Nezam. absolventů VŠ dle oborů'!D$98,"")</f>
        <v>0.22996680891417734</v>
      </c>
      <c r="E30" s="31">
        <f>IF('Nezam. absolventů VŠ dle oborů'!E$98&gt;0,'Nezam. absolventů VŠ dle oborů'!E80/'Nezam. absolventů VŠ dle oborů'!E$98,"")</f>
        <v>0.24455696202531646</v>
      </c>
      <c r="F30" s="31">
        <f>IF('Nezam. absolventů VŠ dle oborů'!F$98&gt;0,'Nezam. absolventů VŠ dle oborů'!F80/'Nezam. absolventů VŠ dle oborů'!F$98,"")</f>
        <v>0.25323910482921086</v>
      </c>
      <c r="G30" s="31">
        <f>IF('Nezam. absolventů VŠ dle oborů'!G$98&gt;0,'Nezam. absolventů VŠ dle oborů'!G80/'Nezam. absolventů VŠ dle oborů'!G$98,"")</f>
        <v>0.25323910482921086</v>
      </c>
      <c r="H30" s="31">
        <f>IF('Nezam. absolventů VŠ dle oborů'!H$98&gt;0,'Nezam. absolventů VŠ dle oborů'!H80/'Nezam. absolventů VŠ dle oborů'!H$98,"")</f>
        <v>0.25009972078181092</v>
      </c>
      <c r="I30" s="31">
        <f>IF('Nezam. absolventů VŠ dle oborů'!I$98&gt;0,'Nezam. absolventů VŠ dle oborů'!I80/'Nezam. absolventů VŠ dle oborů'!I$98,"")</f>
        <v>0.23953823953823955</v>
      </c>
      <c r="J30" s="31">
        <f>IF('Nezam. absolventů VŠ dle oborů'!J$98&gt;0,'Nezam. absolventů VŠ dle oborů'!J80/'Nezam. absolventů VŠ dle oborů'!J$98,"")</f>
        <v>0.25217575886223731</v>
      </c>
      <c r="K30" s="31">
        <f>IF('Nezam. absolventů VŠ dle oborů'!K$98&gt;0,'Nezam. absolventů VŠ dle oborů'!K80/'Nezam. absolventů VŠ dle oborů'!K$98,"")</f>
        <v>0.21567778258986575</v>
      </c>
      <c r="L30" s="31">
        <f>IF('Nezam. absolventů VŠ dle oborů'!L$98&gt;0,'Nezam. absolventů VŠ dle oborů'!L80/'Nezam. absolventů VŠ dle oborů'!L$98,"")</f>
        <v>0.26582278481012656</v>
      </c>
      <c r="M30" s="31">
        <f>IF('Nezam. absolventů VŠ dle oborů'!M$98&gt;0,'Nezam. absolventů VŠ dle oborů'!M80/'Nezam. absolventů VŠ dle oborů'!M$98,"")</f>
        <v>0.24047306176084099</v>
      </c>
      <c r="N30" s="31">
        <f>IF('Nezam. absolventů VŠ dle oborů'!N$98&gt;0,'Nezam. absolventů VŠ dle oborů'!N80/'Nezam. absolventů VŠ dle oborů'!N$98,"")</f>
        <v>0.26438310608579979</v>
      </c>
      <c r="O30" s="31">
        <f>IF('Nezam. absolventů VŠ dle oborů'!O$98&gt;0,'Nezam. absolventů VŠ dle oborů'!O80/'Nezam. absolventů VŠ dle oborů'!O$98,"")</f>
        <v>0.25425101214574897</v>
      </c>
      <c r="P30" s="31">
        <f>IF('Nezam. absolventů VŠ dle oborů'!P$98&gt;0,'Nezam. absolventů VŠ dle oborů'!P80/'Nezam. absolventů VŠ dle oborů'!P$98,"")</f>
        <v>0.26977401129943501</v>
      </c>
      <c r="Q30" s="31">
        <f>IF('Nezam. absolventů VŠ dle oborů'!Q$98&gt;0,'Nezam. absolventů VŠ dle oborů'!Q80/'Nezam. absolventů VŠ dle oborů'!Q$98,"")</f>
        <v>0.23439099283520984</v>
      </c>
      <c r="R30" s="31">
        <f>IF('Nezam. absolventů VŠ dle oborů'!R$98&gt;0,'Nezam. absolventů VŠ dle oborů'!R80/'Nezam. absolventů VŠ dle oborů'!R$98,"")</f>
        <v>0.26802374893977948</v>
      </c>
      <c r="S30" s="31">
        <f>IF('Nezam. absolventů VŠ dle oborů'!S$98&gt;0,'Nezam. absolventů VŠ dle oborů'!S80/'Nezam. absolventů VŠ dle oborů'!S$98,"")</f>
        <v>0.21663019693654267</v>
      </c>
      <c r="T30" s="31">
        <f>IF('Nezam. absolventů VŠ dle oborů'!T$98&gt;0,'Nezam. absolventů VŠ dle oborů'!T80/'Nezam. absolventů VŠ dle oborů'!T$98,"")</f>
        <v>0.26321928460342148</v>
      </c>
      <c r="U30" s="31">
        <f>IF('Nezam. absolventů VŠ dle oborů'!U$98&gt;0,'Nezam. absolventů VŠ dle oborů'!U80/'Nezam. absolventů VŠ dle oborů'!U$98,"")</f>
        <v>0.24328722538649308</v>
      </c>
      <c r="V30" s="31">
        <f>IF('Nezam. absolventů VŠ dle oborů'!V$98&gt;0,'Nezam. absolventů VŠ dle oborů'!V80/'Nezam. absolventů VŠ dle oborů'!V$98,"")</f>
        <v>0.27377611474898661</v>
      </c>
      <c r="W30" s="31">
        <f>IF('Nezam. absolventů VŠ dle oborů'!W$98&gt;0,'Nezam. absolventů VŠ dle oborů'!W80/'Nezam. absolventů VŠ dle oborů'!W$98,"")</f>
        <v>0.25655021834061137</v>
      </c>
      <c r="X30" s="31">
        <f>IF('Nezam. absolventů VŠ dle oborů'!X$98&gt;0,'Nezam. absolventů VŠ dle oborů'!X80/'Nezam. absolventů VŠ dle oborů'!X$98,"")</f>
        <v>0.25867919603236755</v>
      </c>
      <c r="Y30" s="31">
        <f>IF('Nezam. absolventů VŠ dle oborů'!Y$98&gt;0,'Nezam. absolventů VŠ dle oborů'!Y80/'Nezam. absolventů VŠ dle oborů'!Y$98,"")</f>
        <v>0.22598870056497175</v>
      </c>
      <c r="Z30" s="31">
        <f>IF('Nezam. absolventů VŠ dle oborů'!Z$98&gt;0,'Nezam. absolventů VŠ dle oborů'!Z80/'Nezam. absolventů VŠ dle oborů'!Z$98,"")</f>
        <v>0.271002024291498</v>
      </c>
      <c r="AA30" s="31"/>
      <c r="AB30" s="31"/>
      <c r="AC30" s="31"/>
      <c r="AD30" s="31"/>
      <c r="AE30" s="31"/>
      <c r="AF30" s="31"/>
      <c r="AG30" s="31">
        <f>IF('Nezam. absolventů VŠ dle oborů'!AG$98&gt;0,'Nezam. absolventů VŠ dle oborů'!AG80/'Nezam. absolventů VŠ dle oborů'!AG$98,"")</f>
        <v>0.2435837610825945</v>
      </c>
      <c r="AH30" s="31">
        <f>IF('Nezam. absolventů VŠ dle oborů'!AH$98&gt;0,'Nezam. absolventů VŠ dle oborů'!AH80/'Nezam. absolventů VŠ dle oborů'!AH$98,"")</f>
        <v>0.27588136541689984</v>
      </c>
      <c r="AI30" s="31">
        <f>IF('Nezam. absolventů VŠ dle oborů'!AI$98&gt;0,'Nezam. absolventů VŠ dle oborů'!AI80/'Nezam. absolventů VŠ dle oborů'!AI$98,"")</f>
        <v>0.25840220385674934</v>
      </c>
      <c r="AJ30" s="31">
        <f>IF('Nezam. absolventů VŠ dle oborů'!AJ$98&gt;0,'Nezam. absolventů VŠ dle oborů'!AJ80/'Nezam. absolventů VŠ dle oborů'!AJ$98,"")</f>
        <v>0.2658318425760286</v>
      </c>
      <c r="AK30" s="31">
        <f>IF('Nezam. absolventů VŠ dle oborů'!AK$98&gt;0,'Nezam. absolventů VŠ dle oborů'!AK80/'Nezam. absolventů VŠ dle oborů'!AK$98,"")</f>
        <v>0.25884383088869717</v>
      </c>
      <c r="AL30" s="31">
        <f>IF('Nezam. absolventů VŠ dle oborů'!AL$98&gt;0,'Nezam. absolventů VŠ dle oborů'!AL80/'Nezam. absolventů VŠ dle oborů'!AL$98,"")</f>
        <v>0.23292092522861754</v>
      </c>
      <c r="AM30" s="31">
        <f>IF('Nezam. absolventů VŠ dle oborů'!AM$98&gt;0,'Nezam. absolventů VŠ dle oborů'!AM80/'Nezam. absolventů VŠ dle oborů'!AM$98,"")</f>
        <v>0.23220973782771537</v>
      </c>
      <c r="AN30" s="31">
        <f>IF('Nezam. absolventů VŠ dle oborů'!AN$98&gt;0,'Nezam. absolventů VŠ dle oborů'!AN80/'Nezam. absolventů VŠ dle oborů'!AN$98,"")</f>
        <v>0.21696891191709844</v>
      </c>
      <c r="AO30" s="31">
        <f>IF('Nezam. absolventů VŠ dle oborů'!AO$98&gt;0,'Nezam. absolventů VŠ dle oborů'!AO80/'Nezam. absolventů VŠ dle oborů'!AO$98,"")</f>
        <v>0.23312883435582821</v>
      </c>
    </row>
    <row r="31" spans="1:41" x14ac:dyDescent="0.35">
      <c r="A31" t="s">
        <v>86</v>
      </c>
      <c r="B31" s="66" t="s">
        <v>82</v>
      </c>
      <c r="C31" s="31">
        <f>IF('Nezam. absolventů VŠ dle oborů'!C$98&gt;0,'Nezam. absolventů VŠ dle oborů'!C81/'Nezam. absolventů VŠ dle oborů'!C$98,"")</f>
        <v>0</v>
      </c>
      <c r="D31" s="31">
        <f>IF('Nezam. absolventů VŠ dle oborů'!D$98&gt;0,'Nezam. absolventů VŠ dle oborů'!D81/'Nezam. absolventů VŠ dle oborů'!D$98,"")</f>
        <v>0</v>
      </c>
      <c r="E31" s="31">
        <f>IF('Nezam. absolventů VŠ dle oborů'!E$98&gt;0,'Nezam. absolventů VŠ dle oborů'!E81/'Nezam. absolventů VŠ dle oborů'!E$98,"")</f>
        <v>0</v>
      </c>
      <c r="F31" s="31">
        <f>IF('Nezam. absolventů VŠ dle oborů'!F$98&gt;0,'Nezam. absolventů VŠ dle oborů'!F81/'Nezam. absolventů VŠ dle oborů'!F$98,"")</f>
        <v>0</v>
      </c>
      <c r="G31" s="31">
        <f>IF('Nezam. absolventů VŠ dle oborů'!G$98&gt;0,'Nezam. absolventů VŠ dle oborů'!G81/'Nezam. absolventů VŠ dle oborů'!G$98,"")</f>
        <v>0</v>
      </c>
      <c r="H31" s="31">
        <f>IF('Nezam. absolventů VŠ dle oborů'!H$98&gt;0,'Nezam. absolventů VŠ dle oborů'!H81/'Nezam. absolventů VŠ dle oborů'!H$98,"")</f>
        <v>0</v>
      </c>
      <c r="I31" s="31">
        <f>IF('Nezam. absolventů VŠ dle oborů'!I$98&gt;0,'Nezam. absolventů VŠ dle oborů'!I81/'Nezam. absolventů VŠ dle oborů'!I$98,"")</f>
        <v>0</v>
      </c>
      <c r="J31" s="31">
        <f>IF('Nezam. absolventů VŠ dle oborů'!J$98&gt;0,'Nezam. absolventů VŠ dle oborů'!J81/'Nezam. absolventů VŠ dle oborů'!J$98,"")</f>
        <v>0</v>
      </c>
      <c r="K31" s="31">
        <f>IF('Nezam. absolventů VŠ dle oborů'!K$98&gt;0,'Nezam. absolventů VŠ dle oborů'!K81/'Nezam. absolventů VŠ dle oborů'!K$98,"")</f>
        <v>0</v>
      </c>
      <c r="L31" s="31">
        <f>IF('Nezam. absolventů VŠ dle oborů'!L$98&gt;0,'Nezam. absolventů VŠ dle oborů'!L81/'Nezam. absolventů VŠ dle oborů'!L$98,"")</f>
        <v>0</v>
      </c>
      <c r="M31" s="31">
        <f>IF('Nezam. absolventů VŠ dle oborů'!M$98&gt;0,'Nezam. absolventů VŠ dle oborů'!M81/'Nezam. absolventů VŠ dle oborů'!M$98,"")</f>
        <v>0</v>
      </c>
      <c r="N31" s="31">
        <f>IF('Nezam. absolventů VŠ dle oborů'!N$98&gt;0,'Nezam. absolventů VŠ dle oborů'!N81/'Nezam. absolventů VŠ dle oborů'!N$98,"")</f>
        <v>0</v>
      </c>
      <c r="O31" s="31">
        <f>IF('Nezam. absolventů VŠ dle oborů'!O$98&gt;0,'Nezam. absolventů VŠ dle oborů'!O81/'Nezam. absolventů VŠ dle oborů'!O$98,"")</f>
        <v>0</v>
      </c>
      <c r="P31" s="31">
        <f>IF('Nezam. absolventů VŠ dle oborů'!P$98&gt;0,'Nezam. absolventů VŠ dle oborů'!P81/'Nezam. absolventů VŠ dle oborů'!P$98,"")</f>
        <v>0</v>
      </c>
      <c r="Q31" s="31">
        <f>IF('Nezam. absolventů VŠ dle oborů'!Q$98&gt;0,'Nezam. absolventů VŠ dle oborů'!Q81/'Nezam. absolventů VŠ dle oborů'!Q$98,"")</f>
        <v>0</v>
      </c>
      <c r="R31" s="31">
        <f>IF('Nezam. absolventů VŠ dle oborů'!R$98&gt;0,'Nezam. absolventů VŠ dle oborů'!R81/'Nezam. absolventů VŠ dle oborů'!R$98,"")</f>
        <v>0</v>
      </c>
      <c r="S31" s="31">
        <f>IF('Nezam. absolventů VŠ dle oborů'!S$98&gt;0,'Nezam. absolventů VŠ dle oborů'!S81/'Nezam. absolventů VŠ dle oborů'!S$98,"")</f>
        <v>0</v>
      </c>
      <c r="T31" s="31">
        <f>IF('Nezam. absolventů VŠ dle oborů'!T$98&gt;0,'Nezam. absolventů VŠ dle oborů'!T81/'Nezam. absolventů VŠ dle oborů'!T$98,"")</f>
        <v>0</v>
      </c>
      <c r="U31" s="31">
        <f>IF('Nezam. absolventů VŠ dle oborů'!U$98&gt;0,'Nezam. absolventů VŠ dle oborů'!U81/'Nezam. absolventů VŠ dle oborů'!U$98,"")</f>
        <v>0</v>
      </c>
      <c r="V31" s="31">
        <f>IF('Nezam. absolventů VŠ dle oborů'!V$98&gt;0,'Nezam. absolventů VŠ dle oborů'!V81/'Nezam. absolventů VŠ dle oborů'!V$98,"")</f>
        <v>0</v>
      </c>
      <c r="W31" s="31">
        <f>IF('Nezam. absolventů VŠ dle oborů'!W$98&gt;0,'Nezam. absolventů VŠ dle oborů'!W81/'Nezam. absolventů VŠ dle oborů'!W$98,"")</f>
        <v>0</v>
      </c>
      <c r="X31" s="31">
        <f>IF('Nezam. absolventů VŠ dle oborů'!X$98&gt;0,'Nezam. absolventů VŠ dle oborů'!X81/'Nezam. absolventů VŠ dle oborů'!X$98,"")</f>
        <v>0</v>
      </c>
      <c r="Y31" s="31">
        <f>IF('Nezam. absolventů VŠ dle oborů'!Y$98&gt;0,'Nezam. absolventů VŠ dle oborů'!Y81/'Nezam. absolventů VŠ dle oborů'!Y$98,"")</f>
        <v>0</v>
      </c>
      <c r="Z31" s="31">
        <f>IF('Nezam. absolventů VŠ dle oborů'!Z$98&gt;0,'Nezam. absolventů VŠ dle oborů'!Z81/'Nezam. absolventů VŠ dle oborů'!Z$98,"")</f>
        <v>0</v>
      </c>
      <c r="AA31" s="31"/>
      <c r="AB31" s="31"/>
      <c r="AC31" s="31"/>
      <c r="AD31" s="31"/>
      <c r="AE31" s="31"/>
      <c r="AF31" s="31"/>
      <c r="AG31" s="31">
        <f>IF('Nezam. absolventů VŠ dle oborů'!AG$98&gt;0,'Nezam. absolventů VŠ dle oborů'!AG81/'Nezam. absolventů VŠ dle oborů'!AG$98,"")</f>
        <v>4.1997200186654222E-3</v>
      </c>
      <c r="AH31" s="31">
        <f>IF('Nezam. absolventů VŠ dle oborů'!AH$98&gt;0,'Nezam. absolventů VŠ dle oborů'!AH81/'Nezam. absolventů VŠ dle oborů'!AH$98,"")</f>
        <v>5.5959709009513149E-3</v>
      </c>
      <c r="AI31" s="31">
        <f>IF('Nezam. absolventů VŠ dle oborů'!AI$98&gt;0,'Nezam. absolventů VŠ dle oborů'!AI81/'Nezam. absolventů VŠ dle oborů'!AI$98,"")</f>
        <v>8.2644628099173556E-3</v>
      </c>
      <c r="AJ31" s="31">
        <f>IF('Nezam. absolventů VŠ dle oborů'!AJ$98&gt;0,'Nezam. absolventů VŠ dle oborů'!AJ81/'Nezam. absolventů VŠ dle oborů'!AJ$98,"")</f>
        <v>5.3667262969588547E-3</v>
      </c>
      <c r="AK31" s="31">
        <f>IF('Nezam. absolventů VŠ dle oborů'!AK$98&gt;0,'Nezam. absolventů VŠ dle oborů'!AK81/'Nezam. absolventů VŠ dle oborů'!AK$98,"")</f>
        <v>6.0396893874029335E-3</v>
      </c>
      <c r="AL31" s="31">
        <f>IF('Nezam. absolventů VŠ dle oborů'!AL$98&gt;0,'Nezam. absolventů VŠ dle oborů'!AL81/'Nezam. absolventů VŠ dle oborů'!AL$98,"")</f>
        <v>7.5309306078536848E-3</v>
      </c>
      <c r="AM31" s="31">
        <f>IF('Nezam. absolventů VŠ dle oborů'!AM$98&gt;0,'Nezam. absolventů VŠ dle oborů'!AM81/'Nezam. absolventů VŠ dle oborů'!AM$98,"")</f>
        <v>1.4981273408239701E-2</v>
      </c>
      <c r="AN31" s="31">
        <f>IF('Nezam. absolventů VŠ dle oborů'!AN$98&gt;0,'Nezam. absolventů VŠ dle oborů'!AN81/'Nezam. absolventů VŠ dle oborů'!AN$98,"")</f>
        <v>8.4196891191709849E-3</v>
      </c>
      <c r="AO31" s="31">
        <f>IF('Nezam. absolventů VŠ dle oborů'!AO$98&gt;0,'Nezam. absolventů VŠ dle oborů'!AO81/'Nezam. absolventů VŠ dle oborů'!AO$98,"")</f>
        <v>1.2269938650306749E-2</v>
      </c>
    </row>
    <row r="32" spans="1:41" x14ac:dyDescent="0.35">
      <c r="A32" t="s">
        <v>86</v>
      </c>
      <c r="B32" s="68" t="s">
        <v>62</v>
      </c>
      <c r="C32" s="31">
        <f>IF('Nezam. absolventů VŠ dle oborů'!C$98&gt;0,'Nezam. absolventů VŠ dle oborů'!C82/'Nezam. absolventů VŠ dle oborů'!C$98,"")</f>
        <v>4.7125353440150798E-3</v>
      </c>
      <c r="D32" s="31">
        <f>IF('Nezam. absolventů VŠ dle oborů'!D$98&gt;0,'Nezam. absolventů VŠ dle oborů'!D82/'Nezam. absolventů VŠ dle oborů'!D$98,"")</f>
        <v>5.6899004267425323E-3</v>
      </c>
      <c r="E32" s="31">
        <f>IF('Nezam. absolventů VŠ dle oborů'!E$98&gt;0,'Nezam. absolventů VŠ dle oborů'!E82/'Nezam. absolventů VŠ dle oborů'!E$98,"")</f>
        <v>6.0759493670886075E-3</v>
      </c>
      <c r="F32" s="31">
        <f>IF('Nezam. absolventů VŠ dle oborů'!F$98&gt;0,'Nezam. absolventů VŠ dle oborů'!F82/'Nezam. absolventů VŠ dle oborů'!F$98,"")</f>
        <v>9.0302316450726339E-3</v>
      </c>
      <c r="G32" s="31">
        <f>IF('Nezam. absolventů VŠ dle oborů'!G$98&gt;0,'Nezam. absolventů VŠ dle oborů'!G82/'Nezam. absolventů VŠ dle oborů'!G$98,"")</f>
        <v>9.0302316450726339E-3</v>
      </c>
      <c r="H32" s="31">
        <f>IF('Nezam. absolventů VŠ dle oborů'!H$98&gt;0,'Nezam. absolventů VŠ dle oborů'!H82/'Nezam. absolventů VŠ dle oborů'!H$98,"")</f>
        <v>9.3737534902273642E-3</v>
      </c>
      <c r="I32" s="31">
        <f>IF('Nezam. absolventů VŠ dle oborů'!I$98&gt;0,'Nezam. absolventů VŠ dle oborů'!I82/'Nezam. absolventů VŠ dle oborů'!I$98,"")</f>
        <v>9.74025974025974E-3</v>
      </c>
      <c r="J32" s="31">
        <f>IF('Nezam. absolventů VŠ dle oborů'!J$98&gt;0,'Nezam. absolventů VŠ dle oborů'!J82/'Nezam. absolventů VŠ dle oborů'!J$98,"")</f>
        <v>1.0401188707280832E-2</v>
      </c>
      <c r="K32" s="31">
        <f>IF('Nezam. absolventů VŠ dle oborů'!K$98&gt;0,'Nezam. absolventů VŠ dle oborů'!K82/'Nezam. absolventů VŠ dle oborů'!K$98,"")</f>
        <v>1.2559549588566478E-2</v>
      </c>
      <c r="L32" s="31">
        <f>IF('Nezam. absolventů VŠ dle oborů'!L$98&gt;0,'Nezam. absolventů VŠ dle oborů'!L82/'Nezam. absolventů VŠ dle oborů'!L$98,"")</f>
        <v>1.0782934833567745E-2</v>
      </c>
      <c r="M32" s="31">
        <f>IF('Nezam. absolventů VŠ dle oborů'!M$98&gt;0,'Nezam. absolventů VŠ dle oborů'!M82/'Nezam. absolventů VŠ dle oborů'!M$98,"")</f>
        <v>9.8554533508541393E-3</v>
      </c>
      <c r="N32" s="31">
        <f>IF('Nezam. absolventů VŠ dle oborů'!N$98&gt;0,'Nezam. absolventů VŠ dle oborů'!N82/'Nezam. absolventů VŠ dle oborů'!N$98,"")</f>
        <v>1.7292983039574328E-2</v>
      </c>
      <c r="O32" s="31">
        <f>IF('Nezam. absolventů VŠ dle oborů'!O$98&gt;0,'Nezam. absolventů VŠ dle oborů'!O82/'Nezam. absolventů VŠ dle oborů'!O$98,"")</f>
        <v>2.4291497975708502E-2</v>
      </c>
      <c r="P32" s="31">
        <f>IF('Nezam. absolventů VŠ dle oborů'!P$98&gt;0,'Nezam. absolventů VŠ dle oborů'!P82/'Nezam. absolventů VŠ dle oborů'!P$98,"")</f>
        <v>1.8008474576271187E-2</v>
      </c>
      <c r="Q32" s="31">
        <f>IF('Nezam. absolventů VŠ dle oborů'!Q$98&gt;0,'Nezam. absolventů VŠ dle oborů'!Q82/'Nezam. absolventů VŠ dle oborů'!Q$98,"")</f>
        <v>1.7400204708290685E-2</v>
      </c>
      <c r="R32" s="31">
        <f>IF('Nezam. absolventů VŠ dle oborů'!R$98&gt;0,'Nezam. absolventů VŠ dle oborů'!R82/'Nezam. absolventů VŠ dle oborů'!R$98,"")</f>
        <v>1.7387616624257845E-2</v>
      </c>
      <c r="S32" s="31">
        <f>IF('Nezam. absolventů VŠ dle oborů'!S$98&gt;0,'Nezam. absolventů VŠ dle oborů'!S82/'Nezam. absolventů VŠ dle oborů'!S$98,"")</f>
        <v>1.8599562363238512E-2</v>
      </c>
      <c r="T32" s="31">
        <f>IF('Nezam. absolventů VŠ dle oborů'!T$98&gt;0,'Nezam. absolventů VŠ dle oborů'!T82/'Nezam. absolventů VŠ dle oborů'!T$98,"")</f>
        <v>1.9828926905132192E-2</v>
      </c>
      <c r="U32" s="31">
        <f>IF('Nezam. absolventů VŠ dle oborů'!U$98&gt;0,'Nezam. absolventů VŠ dle oborů'!U82/'Nezam. absolventů VŠ dle oborů'!U$98,"")</f>
        <v>2.2782750203417412E-2</v>
      </c>
      <c r="V32" s="31">
        <f>IF('Nezam. absolventů VŠ dle oborů'!V$98&gt;0,'Nezam. absolventů VŠ dle oborů'!V82/'Nezam. absolventů VŠ dle oborů'!V$98,"")</f>
        <v>2.5880885562831305E-2</v>
      </c>
      <c r="W32" s="31">
        <f>IF('Nezam. absolventů VŠ dle oborů'!W$98&gt;0,'Nezam. absolventů VŠ dle oborů'!W82/'Nezam. absolventů VŠ dle oborů'!W$98,"")</f>
        <v>3.4934497816593885E-2</v>
      </c>
      <c r="X32" s="31">
        <f>IF('Nezam. absolventů VŠ dle oborů'!X$98&gt;0,'Nezam. absolventů VŠ dle oborů'!X82/'Nezam. absolventů VŠ dle oborů'!X$98,"")</f>
        <v>3.001827199164709E-2</v>
      </c>
      <c r="Y32" s="31">
        <f>IF('Nezam. absolventů VŠ dle oborů'!Y$98&gt;0,'Nezam. absolventů VŠ dle oborů'!Y82/'Nezam. absolventů VŠ dle oborů'!Y$98,"")</f>
        <v>3.2485875706214688E-2</v>
      </c>
      <c r="Z32" s="31">
        <f>IF('Nezam. absolventů VŠ dle oborů'!Z$98&gt;0,'Nezam. absolventů VŠ dle oborů'!Z82/'Nezam. absolventů VŠ dle oborů'!Z$98,"")</f>
        <v>3.6690283400809716E-2</v>
      </c>
      <c r="AA32" s="31"/>
      <c r="AB32" s="31"/>
      <c r="AC32" s="31"/>
      <c r="AD32" s="31"/>
      <c r="AE32" s="31"/>
      <c r="AF32" s="31"/>
      <c r="AG32" s="31">
        <f>IF('Nezam. absolventů VŠ dle oborů'!AG$98&gt;0,'Nezam. absolventů VŠ dle oborů'!AG82/'Nezam. absolventů VŠ dle oborů'!AG$98,"")</f>
        <v>5.1329911339244048E-2</v>
      </c>
      <c r="AH32" s="31">
        <f>IF('Nezam. absolventů VŠ dle oborů'!AH$98&gt;0,'Nezam. absolventů VŠ dle oborů'!AH82/'Nezam. absolventů VŠ dle oborů'!AH$98,"")</f>
        <v>4.4487968662562952E-2</v>
      </c>
      <c r="AI32" s="31">
        <f>IF('Nezam. absolventů VŠ dle oborů'!AI$98&gt;0,'Nezam. absolventů VŠ dle oborů'!AI82/'Nezam. absolventů VŠ dle oborů'!AI$98,"")</f>
        <v>6.9421487603305784E-2</v>
      </c>
      <c r="AJ32" s="31">
        <f>IF('Nezam. absolventů VŠ dle oborů'!AJ$98&gt;0,'Nezam. absolventů VŠ dle oborů'!AJ82/'Nezam. absolventů VŠ dle oborů'!AJ$98,"")</f>
        <v>5.9033989266547404E-2</v>
      </c>
      <c r="AK32" s="31">
        <f>IF('Nezam. absolventů VŠ dle oborů'!AK$98&gt;0,'Nezam. absolventů VŠ dle oborů'!AK82/'Nezam. absolventů VŠ dle oborů'!AK$98,"")</f>
        <v>6.9887834339948232E-2</v>
      </c>
      <c r="AL32" s="31">
        <f>IF('Nezam. absolventů VŠ dle oborů'!AL$98&gt;0,'Nezam. absolventů VŠ dle oborů'!AL82/'Nezam. absolventů VŠ dle oborů'!AL$98,"")</f>
        <v>5.9171597633136092E-2</v>
      </c>
      <c r="AM32" s="31">
        <f>IF('Nezam. absolventů VŠ dle oborů'!AM$98&gt;0,'Nezam. absolventů VŠ dle oborů'!AM82/'Nezam. absolventů VŠ dle oborů'!AM$98,"")</f>
        <v>6.3670411985018729E-2</v>
      </c>
      <c r="AN32" s="31">
        <f>IF('Nezam. absolventů VŠ dle oborů'!AN$98&gt;0,'Nezam. absolventů VŠ dle oborů'!AN82/'Nezam. absolventů VŠ dle oborů'!AN$98,"")</f>
        <v>5.6347150259067356E-2</v>
      </c>
      <c r="AO32" s="31">
        <f>IF('Nezam. absolventů VŠ dle oborů'!AO$98&gt;0,'Nezam. absolventů VŠ dle oborů'!AO82/'Nezam. absolventů VŠ dle oborů'!AO$98,"")</f>
        <v>7.5153374233128831E-2</v>
      </c>
    </row>
    <row r="33" spans="1:41" x14ac:dyDescent="0.35">
      <c r="A33" t="s">
        <v>86</v>
      </c>
      <c r="B33" s="66" t="s">
        <v>63</v>
      </c>
      <c r="C33" s="31">
        <f>IF('Nezam. absolventů VŠ dle oborů'!C$98&gt;0,'Nezam. absolventů VŠ dle oborů'!C83/'Nezam. absolventů VŠ dle oborů'!C$98,"")</f>
        <v>3.8171536286522152E-2</v>
      </c>
      <c r="D33" s="31">
        <f>IF('Nezam. absolventů VŠ dle oborů'!D$98&gt;0,'Nezam. absolventů VŠ dle oborů'!D83/'Nezam. absolventů VŠ dle oborů'!D$98,"")</f>
        <v>4.4570886676149835E-2</v>
      </c>
      <c r="E33" s="31">
        <f>IF('Nezam. absolventů VŠ dle oborů'!E$98&gt;0,'Nezam. absolventů VŠ dle oborů'!E83/'Nezam. absolventů VŠ dle oborů'!E$98,"")</f>
        <v>2.1772151898734177E-2</v>
      </c>
      <c r="F33" s="31">
        <f>IF('Nezam. absolventů VŠ dle oborů'!F$98&gt;0,'Nezam. absolventů VŠ dle oborů'!F83/'Nezam. absolventů VŠ dle oborů'!F$98,"")</f>
        <v>2.0416175893207697E-2</v>
      </c>
      <c r="G33" s="31">
        <f>IF('Nezam. absolventů VŠ dle oborů'!G$98&gt;0,'Nezam. absolventů VŠ dle oborů'!G83/'Nezam. absolventů VŠ dle oborů'!G$98,"")</f>
        <v>2.0416175893207697E-2</v>
      </c>
      <c r="H33" s="31">
        <f>IF('Nezam. absolventů VŠ dle oborů'!H$98&gt;0,'Nezam. absolventů VŠ dle oborů'!H83/'Nezam. absolventů VŠ dle oborů'!H$98,"")</f>
        <v>4.3478260869565216E-2</v>
      </c>
      <c r="I33" s="31">
        <f>IF('Nezam. absolventů VŠ dle oborů'!I$98&gt;0,'Nezam. absolventů VŠ dle oborů'!I83/'Nezam. absolventů VŠ dle oborů'!I$98,"")</f>
        <v>3.751803751803752E-2</v>
      </c>
      <c r="J33" s="31">
        <f>IF('Nezam. absolventů VŠ dle oborů'!J$98&gt;0,'Nezam. absolventů VŠ dle oborů'!J83/'Nezam. absolventů VŠ dle oborů'!J$98,"")</f>
        <v>4.7123752918700912E-2</v>
      </c>
      <c r="K33" s="31">
        <f>IF('Nezam. absolventů VŠ dle oborů'!K$98&gt;0,'Nezam. absolventů VŠ dle oborů'!K83/'Nezam. absolventů VŠ dle oborů'!K$98,"")</f>
        <v>2.9449978345604158E-2</v>
      </c>
      <c r="L33" s="31">
        <f>IF('Nezam. absolventů VŠ dle oborů'!L$98&gt;0,'Nezam. absolventů VŠ dle oborů'!L83/'Nezam. absolventů VŠ dle oborů'!L$98,"")</f>
        <v>4.6882325363338022E-2</v>
      </c>
      <c r="M33" s="31">
        <f>IF('Nezam. absolventů VŠ dle oborů'!M$98&gt;0,'Nezam. absolventů VŠ dle oborů'!M83/'Nezam. absolventů VŠ dle oborů'!M$98,"")</f>
        <v>3.8764783180026283E-2</v>
      </c>
      <c r="N33" s="31">
        <f>IF('Nezam. absolventů VŠ dle oborů'!N$98&gt;0,'Nezam. absolventů VŠ dle oborů'!N83/'Nezam. absolventů VŠ dle oborů'!N$98,"")</f>
        <v>5.520452278017958E-2</v>
      </c>
      <c r="O33" s="31">
        <f>IF('Nezam. absolventů VŠ dle oborů'!O$98&gt;0,'Nezam. absolventů VŠ dle oborů'!O83/'Nezam. absolventů VŠ dle oborů'!O$98,"")</f>
        <v>4.3724696356275301E-2</v>
      </c>
      <c r="P33" s="31">
        <f>IF('Nezam. absolventů VŠ dle oborů'!P$98&gt;0,'Nezam. absolventů VŠ dle oborů'!P83/'Nezam. absolventů VŠ dle oborů'!P$98,"")</f>
        <v>4.9081920903954801E-2</v>
      </c>
      <c r="Q33" s="31">
        <f>IF('Nezam. absolventů VŠ dle oborů'!Q$98&gt;0,'Nezam. absolventů VŠ dle oborů'!Q83/'Nezam. absolventů VŠ dle oborů'!Q$98,"")</f>
        <v>3.8894575230296824E-2</v>
      </c>
      <c r="R33" s="31">
        <f>IF('Nezam. absolventů VŠ dle oborů'!R$98&gt;0,'Nezam. absolventů VŠ dle oborů'!R83/'Nezam. absolventů VŠ dle oborů'!R$98,"")</f>
        <v>3.1382527565733676E-2</v>
      </c>
      <c r="S33" s="31">
        <f>IF('Nezam. absolventů VŠ dle oborů'!S$98&gt;0,'Nezam. absolventů VŠ dle oborů'!S83/'Nezam. absolventů VŠ dle oborů'!S$98,"")</f>
        <v>3.2822757111597371E-2</v>
      </c>
      <c r="T33" s="31">
        <f>IF('Nezam. absolventů VŠ dle oborů'!T$98&gt;0,'Nezam. absolventů VŠ dle oborů'!T83/'Nezam. absolventů VŠ dle oborů'!T$98,"")</f>
        <v>2.6049766718506999E-2</v>
      </c>
      <c r="U33" s="31">
        <f>IF('Nezam. absolventů VŠ dle oborů'!U$98&gt;0,'Nezam. absolventů VŠ dle oborů'!U83/'Nezam. absolventů VŠ dle oborů'!U$98,"")</f>
        <v>2.4410089503661515E-2</v>
      </c>
      <c r="V33" s="31">
        <f>IF('Nezam. absolventů VŠ dle oborů'!V$98&gt;0,'Nezam. absolventů VŠ dle oborů'!V83/'Nezam. absolventů VŠ dle oborů'!V$98,"")</f>
        <v>2.5569067664483941E-2</v>
      </c>
      <c r="W33" s="31">
        <f>IF('Nezam. absolventů VŠ dle oborů'!W$98&gt;0,'Nezam. absolventů VŠ dle oborů'!W83/'Nezam. absolventů VŠ dle oborů'!W$98,"")</f>
        <v>3.0021834061135372E-2</v>
      </c>
      <c r="X33" s="31">
        <f>IF('Nezam. absolventů VŠ dle oborů'!X$98&gt;0,'Nezam. absolventů VŠ dle oborů'!X83/'Nezam. absolventů VŠ dle oborů'!X$98,"")</f>
        <v>3.7849125554685462E-2</v>
      </c>
      <c r="Y33" s="31">
        <f>IF('Nezam. absolventů VŠ dle oborů'!Y$98&gt;0,'Nezam. absolventů VŠ dle oborů'!Y83/'Nezam. absolventů VŠ dle oborů'!Y$98,"")</f>
        <v>4.0018832391713749E-2</v>
      </c>
      <c r="Z33" s="31">
        <f>IF('Nezam. absolventů VŠ dle oborů'!Z$98&gt;0,'Nezam. absolventů VŠ dle oborů'!Z83/'Nezam. absolventů VŠ dle oborů'!Z$98,"")</f>
        <v>4.0991902834008095E-2</v>
      </c>
      <c r="AA33" s="31"/>
      <c r="AB33" s="31"/>
      <c r="AC33" s="31"/>
      <c r="AD33" s="31"/>
      <c r="AE33" s="31"/>
      <c r="AF33" s="31"/>
      <c r="AG33" s="31">
        <f>IF('Nezam. absolventů VŠ dle oborů'!AG$98&gt;0,'Nezam. absolventů VŠ dle oborů'!AG83/'Nezam. absolventů VŠ dle oborů'!AG$98,"")</f>
        <v>3.7797480167988798E-2</v>
      </c>
      <c r="AH33" s="31">
        <f>IF('Nezam. absolventů VŠ dle oborů'!AH$98&gt;0,'Nezam. absolventů VŠ dle oborů'!AH83/'Nezam. absolventů VŠ dle oborů'!AH$98,"")</f>
        <v>3.609401231113598E-2</v>
      </c>
      <c r="AI33" s="31">
        <f>IF('Nezam. absolventů VŠ dle oborů'!AI$98&gt;0,'Nezam. absolventů VŠ dle oborů'!AI83/'Nezam. absolventů VŠ dle oborů'!AI$98,"")</f>
        <v>3.691460055096419E-2</v>
      </c>
      <c r="AJ33" s="31">
        <f>IF('Nezam. absolventů VŠ dle oborů'!AJ$98&gt;0,'Nezam. absolventů VŠ dle oborů'!AJ83/'Nezam. absolventů VŠ dle oborů'!AJ$98,"")</f>
        <v>3.5062611806797851E-2</v>
      </c>
      <c r="AK33" s="31">
        <f>IF('Nezam. absolventů VŠ dle oborů'!AK$98&gt;0,'Nezam. absolventů VŠ dle oborů'!AK83/'Nezam. absolventů VŠ dle oborů'!AK$98,"")</f>
        <v>3.5375323554788611E-2</v>
      </c>
      <c r="AL33" s="31">
        <f>IF('Nezam. absolventů VŠ dle oborů'!AL$98&gt;0,'Nezam. absolventů VŠ dle oborů'!AL83/'Nezam. absolventů VŠ dle oborů'!AL$98,"")</f>
        <v>3.0661646046261429E-2</v>
      </c>
      <c r="AM33" s="31">
        <f>IF('Nezam. absolventů VŠ dle oborů'!AM$98&gt;0,'Nezam. absolventů VŠ dle oborů'!AM83/'Nezam. absolventů VŠ dle oborů'!AM$98,"")</f>
        <v>4.2446941323345817E-2</v>
      </c>
      <c r="AN33" s="31">
        <f>IF('Nezam. absolventů VŠ dle oborů'!AN$98&gt;0,'Nezam. absolventů VŠ dle oborů'!AN83/'Nezam. absolventů VŠ dle oborů'!AN$98,"")</f>
        <v>4.4689119170984455E-2</v>
      </c>
      <c r="AO33" s="31">
        <f>IF('Nezam. absolventů VŠ dle oborů'!AO$98&gt;0,'Nezam. absolventů VŠ dle oborů'!AO83/'Nezam. absolventů VŠ dle oborů'!AO$98,"")</f>
        <v>4.7546012269938653E-2</v>
      </c>
    </row>
    <row r="34" spans="1:41" x14ac:dyDescent="0.35">
      <c r="A34" t="s">
        <v>86</v>
      </c>
      <c r="B34" s="68" t="s">
        <v>64</v>
      </c>
      <c r="C34" s="31">
        <f>IF('Nezam. absolventů VŠ dle oborů'!C$98&gt;0,'Nezam. absolventů VŠ dle oborů'!C84/'Nezam. absolventů VŠ dle oborů'!C$98,"")</f>
        <v>1.413760603204524E-2</v>
      </c>
      <c r="D34" s="31">
        <f>IF('Nezam. absolventů VŠ dle oborů'!D$98&gt;0,'Nezam. absolventů VŠ dle oborů'!D84/'Nezam. absolventů VŠ dle oborů'!D$98,"")</f>
        <v>9.2460881934566148E-3</v>
      </c>
      <c r="E34" s="31">
        <f>IF('Nezam. absolventů VŠ dle oborů'!E$98&gt;0,'Nezam. absolventů VŠ dle oborů'!E84/'Nezam. absolventů VŠ dle oborů'!E$98,"")</f>
        <v>1.5189873417721518E-2</v>
      </c>
      <c r="F34" s="31">
        <f>IF('Nezam. absolventů VŠ dle oborů'!F$98&gt;0,'Nezam. absolventů VŠ dle oborů'!F84/'Nezam. absolventů VŠ dle oborů'!F$98,"")</f>
        <v>1.2171181782489203E-2</v>
      </c>
      <c r="G34" s="31">
        <f>IF('Nezam. absolventů VŠ dle oborů'!G$98&gt;0,'Nezam. absolventů VŠ dle oborů'!G84/'Nezam. absolventů VŠ dle oborů'!G$98,"")</f>
        <v>1.2171181782489203E-2</v>
      </c>
      <c r="H34" s="31">
        <f>IF('Nezam. absolventů VŠ dle oborů'!H$98&gt;0,'Nezam. absolventů VŠ dle oborů'!H84/'Nezam. absolventů VŠ dle oborů'!H$98,"")</f>
        <v>8.5759872357399278E-3</v>
      </c>
      <c r="I34" s="31">
        <f>IF('Nezam. absolventů VŠ dle oborů'!I$98&gt;0,'Nezam. absolventů VŠ dle oborů'!I84/'Nezam. absolventů VŠ dle oborů'!I$98,"")</f>
        <v>1.443001443001443E-2</v>
      </c>
      <c r="J34" s="31">
        <f>IF('Nezam. absolventů VŠ dle oborů'!J$98&gt;0,'Nezam. absolventů VŠ dle oborů'!J84/'Nezam. absolventů VŠ dle oborů'!J$98,"")</f>
        <v>1.0613457864572278E-2</v>
      </c>
      <c r="K34" s="31">
        <f>IF('Nezam. absolventů VŠ dle oborů'!K$98&gt;0,'Nezam. absolventů VŠ dle oborů'!K84/'Nezam. absolventů VŠ dle oborů'!K$98,"")</f>
        <v>1.8622780424426159E-2</v>
      </c>
      <c r="L34" s="31">
        <f>IF('Nezam. absolventů VŠ dle oborů'!L$98&gt;0,'Nezam. absolventů VŠ dle oborů'!L84/'Nezam. absolventů VŠ dle oborů'!L$98,"")</f>
        <v>8.4388185654008432E-3</v>
      </c>
      <c r="M34" s="31">
        <f>IF('Nezam. absolventů VŠ dle oborů'!M$98&gt;0,'Nezam. absolventů VŠ dle oborů'!M84/'Nezam. absolventů VŠ dle oborů'!M$98,"")</f>
        <v>1.7739816031537452E-2</v>
      </c>
      <c r="N34" s="31">
        <f>IF('Nezam. absolventů VŠ dle oborů'!N$98&gt;0,'Nezam. absolventů VŠ dle oborů'!N84/'Nezam. absolventů VŠ dle oborů'!N$98,"")</f>
        <v>9.3116062520784831E-3</v>
      </c>
      <c r="O34" s="31">
        <f>IF('Nezam. absolventů VŠ dle oborů'!O$98&gt;0,'Nezam. absolventů VŠ dle oborů'!O84/'Nezam. absolventů VŠ dle oborů'!O$98,"")</f>
        <v>1.862348178137652E-2</v>
      </c>
      <c r="P34" s="31">
        <f>IF('Nezam. absolventů VŠ dle oborů'!P$98&gt;0,'Nezam. absolventů VŠ dle oborů'!P84/'Nezam. absolventů VŠ dle oborů'!P$98,"")</f>
        <v>1.3771186440677966E-2</v>
      </c>
      <c r="Q34" s="31">
        <f>IF('Nezam. absolventů VŠ dle oborů'!Q$98&gt;0,'Nezam. absolventů VŠ dle oborů'!Q84/'Nezam. absolventů VŠ dle oborů'!Q$98,"")</f>
        <v>1.6376663254861822E-2</v>
      </c>
      <c r="R34" s="31">
        <f>IF('Nezam. absolventů VŠ dle oborů'!R$98&gt;0,'Nezam. absolventů VŠ dle oborů'!R84/'Nezam. absolventů VŠ dle oborů'!R$98,"")</f>
        <v>1.1874469889737066E-2</v>
      </c>
      <c r="S34" s="31">
        <f>IF('Nezam. absolventů VŠ dle oborů'!S$98&gt;0,'Nezam. absolventů VŠ dle oborů'!S84/'Nezam. absolventů VŠ dle oborů'!S$98,"")</f>
        <v>2.5164113785557989E-2</v>
      </c>
      <c r="T34" s="31">
        <f>IF('Nezam. absolventů VŠ dle oborů'!T$98&gt;0,'Nezam. absolventů VŠ dle oborů'!T84/'Nezam. absolventů VŠ dle oborů'!T$98,"")</f>
        <v>1.4774494556765163E-2</v>
      </c>
      <c r="U34" s="31">
        <f>IF('Nezam. absolventů VŠ dle oborů'!U$98&gt;0,'Nezam. absolventů VŠ dle oborů'!U84/'Nezam. absolventů VŠ dle oborů'!U$98,"")</f>
        <v>1.8714401952807162E-2</v>
      </c>
      <c r="V34" s="31">
        <f>IF('Nezam. absolventů VŠ dle oborů'!V$98&gt;0,'Nezam. absolventů VŠ dle oborů'!V84/'Nezam. absolventů VŠ dle oborů'!V$98,"")</f>
        <v>1.153726223885251E-2</v>
      </c>
      <c r="W34" s="31">
        <f>IF('Nezam. absolventů VŠ dle oborů'!W$98&gt;0,'Nezam. absolventů VŠ dle oborů'!W84/'Nezam. absolventů VŠ dle oborů'!W$98,"")</f>
        <v>1.8558951965065504E-2</v>
      </c>
      <c r="X34" s="31">
        <f>IF('Nezam. absolventů VŠ dle oborů'!X$98&gt;0,'Nezam. absolventů VŠ dle oborů'!X84/'Nezam. absolventů VŠ dle oborů'!X$98,"")</f>
        <v>1.3051422605063952E-2</v>
      </c>
      <c r="Y34" s="31">
        <f>IF('Nezam. absolventů VŠ dle oborů'!Y$98&gt;0,'Nezam. absolventů VŠ dle oborů'!Y84/'Nezam. absolventů VŠ dle oborů'!Y$98,"")</f>
        <v>2.4011299435028249E-2</v>
      </c>
      <c r="Z34" s="31">
        <f>IF('Nezam. absolventů VŠ dle oborů'!Z$98&gt;0,'Nezam. absolventů VŠ dle oborů'!Z84/'Nezam. absolventů VŠ dle oborů'!Z$98,"")</f>
        <v>1.5941295546558706E-2</v>
      </c>
      <c r="AA34" s="31"/>
      <c r="AB34" s="31"/>
      <c r="AC34" s="31"/>
      <c r="AD34" s="31"/>
      <c r="AE34" s="31"/>
      <c r="AF34" s="31"/>
      <c r="AG34" s="31">
        <f>IF('Nezam. absolventů VŠ dle oborů'!AG$98&gt;0,'Nezam. absolventů VŠ dle oborů'!AG84/'Nezam. absolventů VŠ dle oborů'!AG$98,"")</f>
        <v>2.6598226784881007E-2</v>
      </c>
      <c r="AH34" s="31">
        <f>IF('Nezam. absolventů VŠ dle oborů'!AH$98&gt;0,'Nezam. absolventů VŠ dle oborů'!AH84/'Nezam. absolventů VŠ dle oborů'!AH$98,"")</f>
        <v>1.9585898153329603E-2</v>
      </c>
      <c r="AI34" s="31">
        <f>IF('Nezam. absolventů VŠ dle oborů'!AI$98&gt;0,'Nezam. absolventů VŠ dle oborů'!AI84/'Nezam. absolventů VŠ dle oborů'!AI$98,"")</f>
        <v>2.4242424242424242E-2</v>
      </c>
      <c r="AJ34" s="31">
        <f>IF('Nezam. absolventů VŠ dle oborů'!AJ$98&gt;0,'Nezam. absolventů VŠ dle oborů'!AJ84/'Nezam. absolventů VŠ dle oborů'!AJ$98,"")</f>
        <v>1.5742397137745976E-2</v>
      </c>
      <c r="AK34" s="31">
        <f>IF('Nezam. absolventů VŠ dle oborů'!AK$98&gt;0,'Nezam. absolventů VŠ dle oborů'!AK84/'Nezam. absolventů VŠ dle oborů'!AK$98,"")</f>
        <v>2.4158757549611734E-2</v>
      </c>
      <c r="AL34" s="31">
        <f>IF('Nezam. absolventů VŠ dle oborů'!AL$98&gt;0,'Nezam. absolventů VŠ dle oborů'!AL84/'Nezam. absolventů VŠ dle oborů'!AL$98,"")</f>
        <v>1.7213555675094135E-2</v>
      </c>
      <c r="AM34" s="31">
        <f>IF('Nezam. absolventů VŠ dle oborů'!AM$98&gt;0,'Nezam. absolventů VŠ dle oborů'!AM84/'Nezam. absolventů VŠ dle oborů'!AM$98,"")</f>
        <v>1.2484394506866416E-2</v>
      </c>
      <c r="AN34" s="31">
        <f>IF('Nezam. absolventů VŠ dle oborů'!AN$98&gt;0,'Nezam. absolventů VŠ dle oborů'!AN84/'Nezam. absolventů VŠ dle oborů'!AN$98,"")</f>
        <v>1.6191709844559584E-2</v>
      </c>
      <c r="AO34" s="31">
        <f>IF('Nezam. absolventů VŠ dle oborů'!AO$98&gt;0,'Nezam. absolventů VŠ dle oborů'!AO84/'Nezam. absolventů VŠ dle oborů'!AO$98,"")</f>
        <v>1.9938650306748466E-2</v>
      </c>
    </row>
    <row r="35" spans="1:41" x14ac:dyDescent="0.35">
      <c r="A35" t="s">
        <v>86</v>
      </c>
      <c r="B35" s="66" t="s">
        <v>65</v>
      </c>
      <c r="C35" s="31">
        <f>IF('Nezam. absolventů VŠ dle oborů'!C$98&gt;0,'Nezam. absolventů VŠ dle oborů'!C85/'Nezam. absolventů VŠ dle oborů'!C$98,"")</f>
        <v>3.2987747408105561E-3</v>
      </c>
      <c r="D35" s="31">
        <f>IF('Nezam. absolventů VŠ dle oborů'!D$98&gt;0,'Nezam. absolventů VŠ dle oborů'!D85/'Nezam. absolventů VŠ dle oborů'!D$98,"")</f>
        <v>2.6078710289236607E-3</v>
      </c>
      <c r="E35" s="31">
        <f>IF('Nezam. absolventů VŠ dle oborů'!E$98&gt;0,'Nezam. absolventů VŠ dle oborů'!E85/'Nezam. absolventů VŠ dle oborů'!E$98,"")</f>
        <v>2.5316455696202532E-3</v>
      </c>
      <c r="F35" s="31">
        <f>IF('Nezam. absolventů VŠ dle oborů'!F$98&gt;0,'Nezam. absolventů VŠ dle oborů'!F85/'Nezam. absolventů VŠ dle oborů'!F$98,"")</f>
        <v>2.3557126030624262E-3</v>
      </c>
      <c r="G35" s="31">
        <f>IF('Nezam. absolventů VŠ dle oborů'!G$98&gt;0,'Nezam. absolventů VŠ dle oborů'!G85/'Nezam. absolventů VŠ dle oborů'!G$98,"")</f>
        <v>2.3557126030624262E-3</v>
      </c>
      <c r="H35" s="31">
        <f>IF('Nezam. absolventů VŠ dle oborů'!H$98&gt;0,'Nezam. absolventů VŠ dle oborů'!H85/'Nezam. absolventů VŠ dle oborů'!H$98,"")</f>
        <v>3.9888312724371757E-4</v>
      </c>
      <c r="I35" s="31">
        <f>IF('Nezam. absolventů VŠ dle oborů'!I$98&gt;0,'Nezam. absolventů VŠ dle oborů'!I85/'Nezam. absolventů VŠ dle oborů'!I$98,"")</f>
        <v>2.1645021645021645E-3</v>
      </c>
      <c r="J35" s="31">
        <f>IF('Nezam. absolventů VŠ dle oborů'!J$98&gt;0,'Nezam. absolventů VŠ dle oborů'!J85/'Nezam. absolventů VŠ dle oborů'!J$98,"")</f>
        <v>8.4907662916578223E-4</v>
      </c>
      <c r="K35" s="31">
        <f>IF('Nezam. absolventů VŠ dle oborů'!K$98&gt;0,'Nezam. absolventů VŠ dle oborů'!K85/'Nezam. absolventů VŠ dle oborů'!K$98,"")</f>
        <v>8.661758336942399E-4</v>
      </c>
      <c r="L35" s="31">
        <f>IF('Nezam. absolventů VŠ dle oborů'!L$98&gt;0,'Nezam. absolventů VŠ dle oborů'!L85/'Nezam. absolventů VŠ dle oborů'!L$98,"")</f>
        <v>5.8602906704172527E-3</v>
      </c>
      <c r="M35" s="31">
        <f>IF('Nezam. absolventů VŠ dle oborů'!M$98&gt;0,'Nezam. absolventů VŠ dle oborů'!M85/'Nezam. absolventů VŠ dle oborů'!M$98,"")</f>
        <v>3.2851511169513796E-3</v>
      </c>
      <c r="N35" s="31">
        <f>IF('Nezam. absolventů VŠ dle oborů'!N$98&gt;0,'Nezam. absolventů VŠ dle oborů'!N85/'Nezam. absolventů VŠ dle oborů'!N$98,"")</f>
        <v>4.6558031260392416E-3</v>
      </c>
      <c r="O35" s="31">
        <f>IF('Nezam. absolventů VŠ dle oborů'!O$98&gt;0,'Nezam. absolventů VŠ dle oborů'!O85/'Nezam. absolventů VŠ dle oborů'!O$98,"")</f>
        <v>3.2388663967611335E-3</v>
      </c>
      <c r="P35" s="31">
        <f>IF('Nezam. absolventů VŠ dle oborů'!P$98&gt;0,'Nezam. absolventů VŠ dle oborů'!P85/'Nezam. absolventů VŠ dle oborů'!P$98,"")</f>
        <v>9.1807909604519778E-3</v>
      </c>
      <c r="Q35" s="31">
        <f>IF('Nezam. absolventů VŠ dle oborů'!Q$98&gt;0,'Nezam. absolventů VŠ dle oborů'!Q85/'Nezam. absolventů VŠ dle oborů'!Q$98,"")</f>
        <v>1.0235414534288639E-2</v>
      </c>
      <c r="R35" s="31">
        <f>IF('Nezam. absolventů VŠ dle oborů'!R$98&gt;0,'Nezam. absolventů VŠ dle oborů'!R85/'Nezam. absolventů VŠ dle oborů'!R$98,"")</f>
        <v>5.9372349448685328E-3</v>
      </c>
      <c r="S35" s="31">
        <f>IF('Nezam. absolventů VŠ dle oborů'!S$98&gt;0,'Nezam. absolventů VŠ dle oborů'!S85/'Nezam. absolventů VŠ dle oborů'!S$98,"")</f>
        <v>7.658643326039387E-3</v>
      </c>
      <c r="T35" s="31">
        <f>IF('Nezam. absolventů VŠ dle oborů'!T$98&gt;0,'Nezam. absolventů VŠ dle oborů'!T85/'Nezam. absolventů VŠ dle oborů'!T$98,"")</f>
        <v>3.8880248833592537E-3</v>
      </c>
      <c r="U35" s="31">
        <f>IF('Nezam. absolventů VŠ dle oborů'!U$98&gt;0,'Nezam. absolventů VŠ dle oborů'!U85/'Nezam. absolventů VŠ dle oborů'!U$98,"")</f>
        <v>7.3230268510984537E-3</v>
      </c>
      <c r="V35" s="31">
        <f>IF('Nezam. absolventů VŠ dle oborů'!V$98&gt;0,'Nezam. absolventů VŠ dle oborů'!V85/'Nezam. absolventů VŠ dle oborů'!V$98,"")</f>
        <v>3.4299968818210166E-3</v>
      </c>
      <c r="W35" s="31">
        <f>IF('Nezam. absolventů VŠ dle oborů'!W$98&gt;0,'Nezam. absolventů VŠ dle oborů'!W85/'Nezam. absolventů VŠ dle oborů'!W$98,"")</f>
        <v>7.0960698689956333E-3</v>
      </c>
      <c r="X35" s="31">
        <f>IF('Nezam. absolventů VŠ dle oborů'!X$98&gt;0,'Nezam. absolventů VŠ dle oborů'!X85/'Nezam. absolventů VŠ dle oborů'!X$98,"")</f>
        <v>1.0441138084051161E-2</v>
      </c>
      <c r="Y35" s="31">
        <f>IF('Nezam. absolventů VŠ dle oborů'!Y$98&gt;0,'Nezam. absolventů VŠ dle oborů'!Y85/'Nezam. absolventů VŠ dle oborů'!Y$98,"")</f>
        <v>5.1789077212806029E-3</v>
      </c>
      <c r="Z35" s="31">
        <f>IF('Nezam. absolventů VŠ dle oborů'!Z$98&gt;0,'Nezam. absolventů VŠ dle oborů'!Z85/'Nezam. absolventů VŠ dle oborů'!Z$98,"")</f>
        <v>7.8441295546558699E-3</v>
      </c>
      <c r="AA35" s="31"/>
      <c r="AB35" s="31"/>
      <c r="AC35" s="31"/>
      <c r="AD35" s="31"/>
      <c r="AE35" s="31"/>
      <c r="AF35" s="31"/>
      <c r="AG35" s="31">
        <f>IF('Nezam. absolventů VŠ dle oborů'!AG$98&gt;0,'Nezam. absolventů VŠ dle oborů'!AG85/'Nezam. absolventů VŠ dle oborů'!AG$98,"")</f>
        <v>1.8198786747550162E-2</v>
      </c>
      <c r="AH35" s="31">
        <f>IF('Nezam. absolventů VŠ dle oborů'!AH$98&gt;0,'Nezam. absolventů VŠ dle oborů'!AH85/'Nezam. absolventů VŠ dle oborů'!AH$98,"")</f>
        <v>1.259093452714046E-2</v>
      </c>
      <c r="AI35" s="31">
        <f>IF('Nezam. absolventů VŠ dle oborů'!AI$98&gt;0,'Nezam. absolventů VŠ dle oborů'!AI85/'Nezam. absolventů VŠ dle oborů'!AI$98,"")</f>
        <v>2.0385674931129475E-2</v>
      </c>
      <c r="AJ35" s="31">
        <f>IF('Nezam. absolventů VŠ dle oborů'!AJ$98&gt;0,'Nezam. absolventů VŠ dle oborů'!AJ85/'Nezam. absolventů VŠ dle oborů'!AJ$98,"")</f>
        <v>1.4311270125223614E-2</v>
      </c>
      <c r="AK35" s="31">
        <f>IF('Nezam. absolventů VŠ dle oborů'!AK$98&gt;0,'Nezam. absolventů VŠ dle oborů'!AK85/'Nezam. absolventů VŠ dle oborů'!AK$98,"")</f>
        <v>1.2942191544434857E-2</v>
      </c>
      <c r="AL35" s="31">
        <f>IF('Nezam. absolventů VŠ dle oborů'!AL$98&gt;0,'Nezam. absolventů VŠ dle oborů'!AL85/'Nezam. absolventů VŠ dle oborů'!AL$98,"")</f>
        <v>1.1834319526627219E-2</v>
      </c>
      <c r="AM35" s="31">
        <f>IF('Nezam. absolventů VŠ dle oborů'!AM$98&gt;0,'Nezam. absolventů VŠ dle oborů'!AM85/'Nezam. absolventů VŠ dle oborů'!AM$98,"")</f>
        <v>2.247191011235955E-2</v>
      </c>
      <c r="AN35" s="31">
        <f>IF('Nezam. absolventů VŠ dle oborů'!AN$98&gt;0,'Nezam. absolventů VŠ dle oborů'!AN85/'Nezam. absolventů VŠ dle oborů'!AN$98,"")</f>
        <v>1.2953367875647668E-2</v>
      </c>
      <c r="AO35" s="31">
        <f>IF('Nezam. absolventů VŠ dle oborů'!AO$98&gt;0,'Nezam. absolventů VŠ dle oborů'!AO85/'Nezam. absolventů VŠ dle oborů'!AO$98,"")</f>
        <v>1.5337423312883436E-2</v>
      </c>
    </row>
    <row r="36" spans="1:41" x14ac:dyDescent="0.35">
      <c r="A36" t="s">
        <v>86</v>
      </c>
      <c r="B36" s="68" t="s">
        <v>66</v>
      </c>
      <c r="C36" s="31">
        <f>IF('Nezam. absolventů VŠ dle oborů'!C$98&gt;0,'Nezam. absolventů VŠ dle oborů'!C86/'Nezam. absolventů VŠ dle oborů'!C$98,"")</f>
        <v>9.4250706880301596E-3</v>
      </c>
      <c r="D36" s="31">
        <f>IF('Nezam. absolventů VŠ dle oborů'!D$98&gt;0,'Nezam. absolventů VŠ dle oborů'!D86/'Nezam. absolventů VŠ dle oborů'!D$98,"")</f>
        <v>8.060692271218587E-3</v>
      </c>
      <c r="E36" s="31">
        <f>IF('Nezam. absolventů VŠ dle oborů'!E$98&gt;0,'Nezam. absolventů VŠ dle oborů'!E86/'Nezam. absolventů VŠ dle oborů'!E$98,"")</f>
        <v>9.1139240506329117E-3</v>
      </c>
      <c r="F36" s="31">
        <f>IF('Nezam. absolventů VŠ dle oborů'!F$98&gt;0,'Nezam. absolventů VŠ dle oborů'!F86/'Nezam. absolventů VŠ dle oborů'!F$98,"")</f>
        <v>9.0302316450726339E-3</v>
      </c>
      <c r="G36" s="31">
        <f>IF('Nezam. absolventů VŠ dle oborů'!G$98&gt;0,'Nezam. absolventů VŠ dle oborů'!G86/'Nezam. absolventů VŠ dle oborů'!G$98,"")</f>
        <v>9.0302316450726339E-3</v>
      </c>
      <c r="H36" s="31">
        <f>IF('Nezam. absolventů VŠ dle oborů'!H$98&gt;0,'Nezam. absolventů VŠ dle oborů'!H86/'Nezam. absolventů VŠ dle oborů'!H$98,"")</f>
        <v>6.1826884722776228E-3</v>
      </c>
      <c r="I36" s="31">
        <f>IF('Nezam. absolventů VŠ dle oborů'!I$98&gt;0,'Nezam. absolventů VŠ dle oborů'!I86/'Nezam. absolventů VŠ dle oborů'!I$98,"")</f>
        <v>8.658008658008658E-3</v>
      </c>
      <c r="J36" s="31">
        <f>IF('Nezam. absolventů VŠ dle oborů'!J$98&gt;0,'Nezam. absolventů VŠ dle oborů'!J86/'Nezam. absolventů VŠ dle oborů'!J$98,"")</f>
        <v>9.3398429208236041E-3</v>
      </c>
      <c r="K36" s="31">
        <f>IF('Nezam. absolventů VŠ dle oborů'!K$98&gt;0,'Nezam. absolventů VŠ dle oborů'!K86/'Nezam. absolventů VŠ dle oborů'!K$98,"")</f>
        <v>1.0827197921177999E-2</v>
      </c>
      <c r="L36" s="31">
        <f>IF('Nezam. absolventů VŠ dle oborů'!L$98&gt;0,'Nezam. absolventů VŠ dle oborů'!L86/'Nezam. absolventů VŠ dle oborů'!L$98,"")</f>
        <v>1.1017346460384434E-2</v>
      </c>
      <c r="M36" s="31">
        <f>IF('Nezam. absolventů VŠ dle oborů'!M$98&gt;0,'Nezam. absolventů VŠ dle oborů'!M86/'Nezam. absolventů VŠ dle oborů'!M$98,"")</f>
        <v>1.9053876478318004E-2</v>
      </c>
      <c r="N36" s="31">
        <f>IF('Nezam. absolventů VŠ dle oborů'!N$98&gt;0,'Nezam. absolventů VŠ dle oborů'!N86/'Nezam. absolventů VŠ dle oborů'!N$98,"")</f>
        <v>1.3634852011972065E-2</v>
      </c>
      <c r="O36" s="31">
        <f>IF('Nezam. absolventů VŠ dle oborů'!O$98&gt;0,'Nezam. absolventů VŠ dle oborů'!O86/'Nezam. absolventů VŠ dle oborů'!O$98,"")</f>
        <v>1.862348178137652E-2</v>
      </c>
      <c r="P36" s="31">
        <f>IF('Nezam. absolventů VŠ dle oborů'!P$98&gt;0,'Nezam. absolventů VŠ dle oborů'!P86/'Nezam. absolventů VŠ dle oborů'!P$98,"")</f>
        <v>1.4477401129943503E-2</v>
      </c>
      <c r="Q36" s="31">
        <f>IF('Nezam. absolventů VŠ dle oborů'!Q$98&gt;0,'Nezam. absolventů VŠ dle oborů'!Q86/'Nezam. absolventů VŠ dle oborů'!Q$98,"")</f>
        <v>2.9682702149437051E-2</v>
      </c>
      <c r="R36" s="31">
        <f>IF('Nezam. absolventů VŠ dle oborů'!R$98&gt;0,'Nezam. absolventů VŠ dle oborů'!R86/'Nezam. absolventů VŠ dle oborů'!R$98,"")</f>
        <v>1.8659881255301103E-2</v>
      </c>
      <c r="S36" s="31">
        <f>IF('Nezam. absolventů VŠ dle oborů'!S$98&gt;0,'Nezam. absolventů VŠ dle oborů'!S86/'Nezam. absolventů VŠ dle oborů'!S$98,"")</f>
        <v>2.6258205689277898E-2</v>
      </c>
      <c r="T36" s="31">
        <f>IF('Nezam. absolventů VŠ dle oborů'!T$98&gt;0,'Nezam. absolventů VŠ dle oborů'!T86/'Nezam. absolventů VŠ dle oborů'!T$98,"")</f>
        <v>1.3608087091757388E-2</v>
      </c>
      <c r="U36" s="31">
        <f>IF('Nezam. absolventů VŠ dle oborů'!U$98&gt;0,'Nezam. absolventů VŠ dle oborů'!U86/'Nezam. absolventů VŠ dle oborů'!U$98,"")</f>
        <v>2.034174125305126E-2</v>
      </c>
      <c r="V36" s="31">
        <f>IF('Nezam. absolventů VŠ dle oborů'!V$98&gt;0,'Nezam. absolventů VŠ dle oborů'!V86/'Nezam. absolventů VŠ dle oborů'!V$98,"")</f>
        <v>1.7461802307452447E-2</v>
      </c>
      <c r="W36" s="31">
        <f>IF('Nezam. absolventů VŠ dle oborů'!W$98&gt;0,'Nezam. absolventů VŠ dle oborů'!W86/'Nezam. absolventů VŠ dle oborů'!W$98,"")</f>
        <v>2.4017467248908297E-2</v>
      </c>
      <c r="X36" s="31">
        <f>IF('Nezam. absolventů VŠ dle oborů'!X$98&gt;0,'Nezam. absolventů VŠ dle oborů'!X86/'Nezam. absolventů VŠ dle oborů'!X$98,"")</f>
        <v>1.9838162359697206E-2</v>
      </c>
      <c r="Y36" s="31">
        <f>IF('Nezam. absolventů VŠ dle oborů'!Y$98&gt;0,'Nezam. absolventů VŠ dle oborů'!Y86/'Nezam. absolventů VŠ dle oborů'!Y$98,"")</f>
        <v>2.6836158192090395E-2</v>
      </c>
      <c r="Z36" s="31">
        <f>IF('Nezam. absolventů VŠ dle oborů'!Z$98&gt;0,'Nezam. absolventů VŠ dle oborů'!Z86/'Nezam. absolventů VŠ dle oborů'!Z$98,"")</f>
        <v>1.8977732793522266E-2</v>
      </c>
      <c r="AA36" s="31"/>
      <c r="AB36" s="31"/>
      <c r="AC36" s="31"/>
      <c r="AD36" s="31"/>
      <c r="AE36" s="31"/>
      <c r="AF36" s="31"/>
      <c r="AG36" s="31">
        <f>IF('Nezam. absolventů VŠ dle oborů'!AG$98&gt;0,'Nezam. absolventů VŠ dle oborů'!AG86/'Nezam. absolventů VŠ dle oborů'!AG$98,"")</f>
        <v>2.9864675688287448E-2</v>
      </c>
      <c r="AH36" s="31">
        <f>IF('Nezam. absolventů VŠ dle oborů'!AH$98&gt;0,'Nezam. absolventů VŠ dle oborů'!AH86/'Nezam. absolventů VŠ dle oborů'!AH$98,"")</f>
        <v>2.3223279238947958E-2</v>
      </c>
      <c r="AI36" s="31">
        <f>IF('Nezam. absolventů VŠ dle oborů'!AI$98&gt;0,'Nezam. absolventů VŠ dle oborů'!AI86/'Nezam. absolventů VŠ dle oborů'!AI$98,"")</f>
        <v>2.4242424242424242E-2</v>
      </c>
      <c r="AJ36" s="31">
        <f>IF('Nezam. absolventů VŠ dle oborů'!AJ$98&gt;0,'Nezam. absolventů VŠ dle oborů'!AJ86/'Nezam. absolventů VŠ dle oborů'!AJ$98,"")</f>
        <v>2.4329159212880144E-2</v>
      </c>
      <c r="AK36" s="31">
        <f>IF('Nezam. absolventů VŠ dle oborů'!AK$98&gt;0,'Nezam. absolventů VŠ dle oborů'!AK86/'Nezam. absolventů VŠ dle oborů'!AK$98,"")</f>
        <v>3.3649698015530631E-2</v>
      </c>
      <c r="AL36" s="31">
        <f>IF('Nezam. absolventů VŠ dle oborů'!AL$98&gt;0,'Nezam. absolventů VŠ dle oborů'!AL86/'Nezam. absolventů VŠ dle oborů'!AL$98,"")</f>
        <v>2.5820333512641205E-2</v>
      </c>
      <c r="AM36" s="31">
        <f>IF('Nezam. absolventů VŠ dle oborů'!AM$98&gt;0,'Nezam. absolventů VŠ dle oborů'!AM86/'Nezam. absolventů VŠ dle oborů'!AM$98,"")</f>
        <v>3.2459425717852687E-2</v>
      </c>
      <c r="AN36" s="31">
        <f>IF('Nezam. absolventů VŠ dle oborů'!AN$98&gt;0,'Nezam. absolventů VŠ dle oborů'!AN86/'Nezam. absolventů VŠ dle oborů'!AN$98,"")</f>
        <v>3.2383419689119168E-2</v>
      </c>
      <c r="AO36" s="31">
        <f>IF('Nezam. absolventů VŠ dle oborů'!AO$98&gt;0,'Nezam. absolventů VŠ dle oborů'!AO86/'Nezam. absolventů VŠ dle oborů'!AO$98,"")</f>
        <v>2.6073619631901839E-2</v>
      </c>
    </row>
    <row r="37" spans="1:41" x14ac:dyDescent="0.35">
      <c r="A37" t="s">
        <v>86</v>
      </c>
      <c r="B37" s="66" t="s">
        <v>67</v>
      </c>
      <c r="C37" s="31">
        <f>IF('Nezam. absolventů VŠ dle oborů'!C$98&gt;0,'Nezam. absolventů VŠ dle oborů'!C87/'Nezam. absolventů VŠ dle oborů'!C$98,"")</f>
        <v>1.3195098963242224E-2</v>
      </c>
      <c r="D37" s="31">
        <f>IF('Nezam. absolventů VŠ dle oborů'!D$98&gt;0,'Nezam. absolventů VŠ dle oborů'!D87/'Nezam. absolventů VŠ dle oborů'!D$98,"")</f>
        <v>8.771929824561403E-3</v>
      </c>
      <c r="E37" s="31">
        <f>IF('Nezam. absolventů VŠ dle oborů'!E$98&gt;0,'Nezam. absolventů VŠ dle oborů'!E87/'Nezam. absolventů VŠ dle oborů'!E$98,"")</f>
        <v>8.1012658227848106E-3</v>
      </c>
      <c r="F37" s="31">
        <f>IF('Nezam. absolventů VŠ dle oborů'!F$98&gt;0,'Nezam. absolventů VŠ dle oborů'!F87/'Nezam. absolventů VŠ dle oborů'!F$98,"")</f>
        <v>1.2956419316843345E-2</v>
      </c>
      <c r="G37" s="31">
        <f>IF('Nezam. absolventů VŠ dle oborů'!G$98&gt;0,'Nezam. absolventů VŠ dle oborů'!G87/'Nezam. absolventů VŠ dle oborů'!G$98,"")</f>
        <v>1.2956419316843345E-2</v>
      </c>
      <c r="H37" s="31">
        <f>IF('Nezam. absolventů VŠ dle oborů'!H$98&gt;0,'Nezam. absolventů VŠ dle oborů'!H87/'Nezam. absolventů VŠ dle oborů'!H$98,"")</f>
        <v>7.578779417630634E-3</v>
      </c>
      <c r="I37" s="31">
        <f>IF('Nezam. absolventů VŠ dle oborů'!I$98&gt;0,'Nezam. absolventů VŠ dle oborů'!I87/'Nezam. absolventů VŠ dle oborů'!I$98,"")</f>
        <v>1.3347763347763348E-2</v>
      </c>
      <c r="J37" s="31">
        <f>IF('Nezam. absolventů VŠ dle oborů'!J$98&gt;0,'Nezam. absolventů VŠ dle oborů'!J87/'Nezam. absolventů VŠ dle oborů'!J$98,"")</f>
        <v>9.9766503926979402E-3</v>
      </c>
      <c r="K37" s="31">
        <f>IF('Nezam. absolventů VŠ dle oborů'!K$98&gt;0,'Nezam. absolventů VŠ dle oborů'!K87/'Nezam. absolventů VŠ dle oborů'!K$98,"")</f>
        <v>1.2559549588566478E-2</v>
      </c>
      <c r="L37" s="31">
        <f>IF('Nezam. absolventů VŠ dle oborů'!L$98&gt;0,'Nezam. absolventů VŠ dle oborů'!L87/'Nezam. absolventů VŠ dle oborů'!L$98,"")</f>
        <v>8.9076418190342233E-3</v>
      </c>
      <c r="M37" s="31">
        <f>IF('Nezam. absolventů VŠ dle oborů'!M$98&gt;0,'Nezam. absolventů VŠ dle oborů'!M87/'Nezam. absolventů VŠ dle oborů'!M$98,"")</f>
        <v>1.4454664914586071E-2</v>
      </c>
      <c r="N37" s="31">
        <f>IF('Nezam. absolventů VŠ dle oborů'!N$98&gt;0,'Nezam. absolventů VŠ dle oborů'!N87/'Nezam. absolventů VŠ dle oborů'!N$98,"")</f>
        <v>8.6464915197871639E-3</v>
      </c>
      <c r="O37" s="31">
        <f>IF('Nezam. absolventů VŠ dle oborů'!O$98&gt;0,'Nezam. absolventů VŠ dle oborů'!O87/'Nezam. absolventů VŠ dle oborů'!O$98,"")</f>
        <v>1.4574898785425101E-2</v>
      </c>
      <c r="P37" s="31">
        <f>IF('Nezam. absolventů VŠ dle oborů'!P$98&gt;0,'Nezam. absolventů VŠ dle oborů'!P87/'Nezam. absolventů VŠ dle oborů'!P$98,"")</f>
        <v>6.0028248587570623E-3</v>
      </c>
      <c r="Q37" s="31">
        <f>IF('Nezam. absolventů VŠ dle oborů'!Q$98&gt;0,'Nezam. absolventů VŠ dle oborů'!Q87/'Nezam. absolventů VŠ dle oborů'!Q$98,"")</f>
        <v>1.9447287615148412E-2</v>
      </c>
      <c r="R37" s="31">
        <f>IF('Nezam. absolventů VŠ dle oborů'!R$98&gt;0,'Nezam. absolventů VŠ dle oborů'!R87/'Nezam. absolventů VŠ dle oborů'!R$98,"")</f>
        <v>1.6115351993214587E-2</v>
      </c>
      <c r="S37" s="31">
        <f>IF('Nezam. absolventů VŠ dle oborů'!S$98&gt;0,'Nezam. absolventů VŠ dle oborů'!S87/'Nezam. absolventů VŠ dle oborů'!S$98,"")</f>
        <v>1.5317286652078774E-2</v>
      </c>
      <c r="T37" s="31">
        <f>IF('Nezam. absolventů VŠ dle oborů'!T$98&gt;0,'Nezam. absolventů VŠ dle oborů'!T87/'Nezam. absolventů VŠ dle oborů'!T$98,"")</f>
        <v>1.4774494556765163E-2</v>
      </c>
      <c r="U37" s="31">
        <f>IF('Nezam. absolventů VŠ dle oborů'!U$98&gt;0,'Nezam. absolventů VŠ dle oborů'!U87/'Nezam. absolventů VŠ dle oborů'!U$98,"")</f>
        <v>1.4646053702196907E-2</v>
      </c>
      <c r="V37" s="31">
        <f>IF('Nezam. absolventů VŠ dle oborů'!V$98&gt;0,'Nezam. absolventů VŠ dle oborů'!V87/'Nezam. absolventů VŠ dle oborů'!V$98,"")</f>
        <v>9.978172747115684E-3</v>
      </c>
      <c r="W37" s="31">
        <f>IF('Nezam. absolventů VŠ dle oborů'!W$98&gt;0,'Nezam. absolventů VŠ dle oborů'!W87/'Nezam. absolventů VŠ dle oborů'!W$98,"")</f>
        <v>9.8253275109170309E-3</v>
      </c>
      <c r="X37" s="31">
        <f>IF('Nezam. absolventů VŠ dle oborů'!X$98&gt;0,'Nezam. absolventů VŠ dle oborů'!X87/'Nezam. absolventů VŠ dle oborů'!X$98,"")</f>
        <v>7.3087966588358134E-3</v>
      </c>
      <c r="Y37" s="31">
        <f>IF('Nezam. absolventů VŠ dle oborů'!Y$98&gt;0,'Nezam. absolventů VŠ dle oborů'!Y87/'Nezam. absolventů VŠ dle oborů'!Y$98,"")</f>
        <v>1.1299435028248588E-2</v>
      </c>
      <c r="Z37" s="31">
        <f>IF('Nezam. absolventů VŠ dle oborů'!Z$98&gt;0,'Nezam. absolventů VŠ dle oborů'!Z87/'Nezam. absolventů VŠ dle oborů'!Z$98,"")</f>
        <v>1.0374493927125507E-2</v>
      </c>
      <c r="AA37" s="31"/>
      <c r="AB37" s="31"/>
      <c r="AC37" s="31"/>
      <c r="AD37" s="31"/>
      <c r="AE37" s="31"/>
      <c r="AF37" s="31"/>
      <c r="AG37" s="31">
        <f>IF('Nezam. absolventů VŠ dle oborů'!AG$98&gt;0,'Nezam. absolventů VŠ dle oborů'!AG87/'Nezam. absolventů VŠ dle oborů'!AG$98,"")</f>
        <v>1.5865608959402706E-2</v>
      </c>
      <c r="AH37" s="31">
        <f>IF('Nezam. absolventů VŠ dle oborů'!AH$98&gt;0,'Nezam. absolventů VŠ dle oborů'!AH87/'Nezam. absolventů VŠ dle oborů'!AH$98,"")</f>
        <v>1.2031337437045327E-2</v>
      </c>
      <c r="AI37" s="31">
        <f>IF('Nezam. absolventů VŠ dle oborů'!AI$98&gt;0,'Nezam. absolventů VŠ dle oborů'!AI87/'Nezam. absolventů VŠ dle oborů'!AI$98,"")</f>
        <v>1.9834710743801654E-2</v>
      </c>
      <c r="AJ37" s="31">
        <f>IF('Nezam. absolventů VŠ dle oborů'!AJ$98&gt;0,'Nezam. absolventů VŠ dle oborů'!AJ87/'Nezam. absolventů VŠ dle oborů'!AJ$98,"")</f>
        <v>1.3953488372093023E-2</v>
      </c>
      <c r="AK37" s="31">
        <f>IF('Nezam. absolventů VŠ dle oborů'!AK$98&gt;0,'Nezam. absolventů VŠ dle oborů'!AK87/'Nezam. absolventů VŠ dle oborů'!AK$98,"")</f>
        <v>2.5021570319240724E-2</v>
      </c>
      <c r="AL37" s="31">
        <f>IF('Nezam. absolventů VŠ dle oborů'!AL$98&gt;0,'Nezam. absolventů VŠ dle oborů'!AL87/'Nezam. absolventů VŠ dle oborů'!AL$98,"")</f>
        <v>1.3986013986013986E-2</v>
      </c>
      <c r="AM37" s="31">
        <f>IF('Nezam. absolventů VŠ dle oborů'!AM$98&gt;0,'Nezam. absolventů VŠ dle oborů'!AM87/'Nezam. absolventů VŠ dle oborů'!AM$98,"")</f>
        <v>2.3720349563046191E-2</v>
      </c>
      <c r="AN37" s="31">
        <f>IF('Nezam. absolventů VŠ dle oborů'!AN$98&gt;0,'Nezam. absolventů VŠ dle oborů'!AN87/'Nezam. absolventů VŠ dle oborů'!AN$98,"")</f>
        <v>1.6191709844559584E-2</v>
      </c>
      <c r="AO37" s="31">
        <f>IF('Nezam. absolventů VŠ dle oborů'!AO$98&gt;0,'Nezam. absolventů VŠ dle oborů'!AO87/'Nezam. absolventů VŠ dle oborů'!AO$98,"")</f>
        <v>2.3006134969325152E-2</v>
      </c>
    </row>
    <row r="38" spans="1:41" x14ac:dyDescent="0.35">
      <c r="A38" t="s">
        <v>86</v>
      </c>
      <c r="B38" s="68" t="s">
        <v>68</v>
      </c>
      <c r="C38" s="31">
        <f>IF('Nezam. absolventů VŠ dle oborů'!C$98&gt;0,'Nezam. absolventů VŠ dle oborů'!C88/'Nezam. absolventů VŠ dle oborů'!C$98,"")</f>
        <v>0.13053722902921772</v>
      </c>
      <c r="D38" s="31">
        <f>IF('Nezam. absolventů VŠ dle oborů'!D$98&gt;0,'Nezam. absolventů VŠ dle oborů'!D88/'Nezam. absolventů VŠ dle oborů'!D$98,"")</f>
        <v>0.10431484115694642</v>
      </c>
      <c r="E38" s="31">
        <f>IF('Nezam. absolventů VŠ dle oborů'!E$98&gt;0,'Nezam. absolventů VŠ dle oborů'!E88/'Nezam. absolventů VŠ dle oborů'!E$98,"")</f>
        <v>0.11949367088607595</v>
      </c>
      <c r="F38" s="31">
        <f>IF('Nezam. absolventů VŠ dle oborů'!F$98&gt;0,'Nezam. absolventů VŠ dle oborů'!F88/'Nezam. absolventů VŠ dle oborů'!F$98,"")</f>
        <v>0.11857086768747546</v>
      </c>
      <c r="G38" s="31">
        <f>IF('Nezam. absolventů VŠ dle oborů'!G$98&gt;0,'Nezam. absolventů VŠ dle oborů'!G88/'Nezam. absolventů VŠ dle oborů'!G$98,"")</f>
        <v>0.11857086768747546</v>
      </c>
      <c r="H38" s="31">
        <f>IF('Nezam. absolventů VŠ dle oborů'!H$98&gt;0,'Nezam. absolventů VŠ dle oborů'!H88/'Nezam. absolventů VŠ dle oborů'!H$98,"")</f>
        <v>0.11587554846429995</v>
      </c>
      <c r="I38" s="31">
        <f>IF('Nezam. absolventů VŠ dle oborů'!I$98&gt;0,'Nezam. absolventů VŠ dle oborů'!I88/'Nezam. absolventů VŠ dle oborů'!I$98,"")</f>
        <v>0.11580086580086581</v>
      </c>
      <c r="J38" s="31">
        <f>IF('Nezam. absolventů VŠ dle oborů'!J$98&gt;0,'Nezam. absolventů VŠ dle oborů'!J88/'Nezam. absolventů VŠ dle oborů'!J$98,"")</f>
        <v>0.11271492252175759</v>
      </c>
      <c r="K38" s="31">
        <f>IF('Nezam. absolventů VŠ dle oborů'!K$98&gt;0,'Nezam. absolventů VŠ dle oborů'!K88/'Nezam. absolventů VŠ dle oborů'!K$98,"")</f>
        <v>0.14595062797747943</v>
      </c>
      <c r="L38" s="31">
        <f>IF('Nezam. absolventů VŠ dle oborů'!L$98&gt;0,'Nezam. absolventů VŠ dle oborů'!L88/'Nezam. absolventů VŠ dle oborů'!L$98,"")</f>
        <v>0.13056727613689639</v>
      </c>
      <c r="M38" s="31">
        <f>IF('Nezam. absolventů VŠ dle oborů'!M$98&gt;0,'Nezam. absolventů VŠ dle oborů'!M88/'Nezam. absolventů VŠ dle oborů'!M$98,"")</f>
        <v>0.16360052562417871</v>
      </c>
      <c r="N38" s="31">
        <f>IF('Nezam. absolventů VŠ dle oborů'!N$98&gt;0,'Nezam. absolventů VŠ dle oborů'!N88/'Nezam. absolventů VŠ dle oborů'!N$98,"")</f>
        <v>0.12969737279680746</v>
      </c>
      <c r="O38" s="31">
        <f>IF('Nezam. absolventů VŠ dle oborů'!O$98&gt;0,'Nezam. absolventů VŠ dle oborů'!O88/'Nezam. absolventů VŠ dle oborů'!O$98,"")</f>
        <v>0.17894736842105263</v>
      </c>
      <c r="P38" s="31">
        <f>IF('Nezam. absolventů VŠ dle oborů'!P$98&gt;0,'Nezam. absolventů VŠ dle oborů'!P88/'Nezam. absolventů VŠ dle oborů'!P$98,"")</f>
        <v>0.11793785310734463</v>
      </c>
      <c r="Q38" s="31">
        <f>IF('Nezam. absolventů VŠ dle oborů'!Q$98&gt;0,'Nezam. absolventů VŠ dle oborů'!Q88/'Nezam. absolventů VŠ dle oborů'!Q$98,"")</f>
        <v>0.1699078812691914</v>
      </c>
      <c r="R38" s="31">
        <f>IF('Nezam. absolventů VŠ dle oborů'!R$98&gt;0,'Nezam. absolventů VŠ dle oborů'!R88/'Nezam. absolventů VŠ dle oborů'!R$98,"")</f>
        <v>0.13061916878710772</v>
      </c>
      <c r="S38" s="31">
        <f>IF('Nezam. absolventů VŠ dle oborů'!S$98&gt;0,'Nezam. absolventů VŠ dle oborů'!S88/'Nezam. absolventů VŠ dle oborů'!S$98,"")</f>
        <v>0.16630196936542668</v>
      </c>
      <c r="T38" s="31">
        <f>IF('Nezam. absolventů VŠ dle oborů'!T$98&gt;0,'Nezam. absolventů VŠ dle oborů'!T88/'Nezam. absolventů VŠ dle oborů'!T$98,"")</f>
        <v>0.1411353032659409</v>
      </c>
      <c r="U38" s="31">
        <f>IF('Nezam. absolventů VŠ dle oborů'!U$98&gt;0,'Nezam. absolventů VŠ dle oborů'!U88/'Nezam. absolventů VŠ dle oborů'!U$98,"")</f>
        <v>0.15541090317331163</v>
      </c>
      <c r="V38" s="31">
        <f>IF('Nezam. absolventů VŠ dle oborů'!V$98&gt;0,'Nezam. absolventů VŠ dle oborů'!V88/'Nezam. absolventů VŠ dle oborů'!V$98,"")</f>
        <v>0.11849080137199876</v>
      </c>
      <c r="W38" s="31">
        <f>IF('Nezam. absolventů VŠ dle oborů'!W$98&gt;0,'Nezam. absolventů VŠ dle oborů'!W88/'Nezam. absolventů VŠ dle oborů'!W$98,"")</f>
        <v>0.12609170305676856</v>
      </c>
      <c r="X38" s="31">
        <f>IF('Nezam. absolventů VŠ dle oborů'!X$98&gt;0,'Nezam. absolventů VŠ dle oborů'!X88/'Nezam. absolventů VŠ dle oborů'!X$98,"")</f>
        <v>0.1096319498825372</v>
      </c>
      <c r="Y38" s="31">
        <f>IF('Nezam. absolventů VŠ dle oborů'!Y$98&gt;0,'Nezam. absolventů VŠ dle oborů'!Y88/'Nezam. absolventů VŠ dle oborů'!Y$98,"")</f>
        <v>0.13088512241054615</v>
      </c>
      <c r="Z38" s="31">
        <f>IF('Nezam. absolventů VŠ dle oborů'!Z$98&gt;0,'Nezam. absolventů VŠ dle oborů'!Z88/'Nezam. absolventů VŠ dle oborů'!Z$98,"")</f>
        <v>0.1014676113360324</v>
      </c>
      <c r="AA38" s="31"/>
      <c r="AB38" s="31"/>
      <c r="AC38" s="31"/>
      <c r="AD38" s="31"/>
      <c r="AE38" s="31"/>
      <c r="AF38" s="31"/>
      <c r="AG38" s="31">
        <f>IF('Nezam. absolventů VŠ dle oborů'!AG$98&gt;0,'Nezam. absolventů VŠ dle oborů'!AG88/'Nezam. absolventů VŠ dle oborů'!AG$98,"")</f>
        <v>0.10312645823611759</v>
      </c>
      <c r="AH38" s="31">
        <f>IF('Nezam. absolventů VŠ dle oborů'!AH$98&gt;0,'Nezam. absolventů VŠ dle oborů'!AH88/'Nezam. absolventů VŠ dle oborů'!AH$98,"")</f>
        <v>8.1421376608841634E-2</v>
      </c>
      <c r="AI38" s="31">
        <f>IF('Nezam. absolventů VŠ dle oborů'!AI$98&gt;0,'Nezam. absolventů VŠ dle oborů'!AI88/'Nezam. absolventů VŠ dle oborů'!AI$98,"")</f>
        <v>8.3195592286501377E-2</v>
      </c>
      <c r="AJ38" s="31">
        <f>IF('Nezam. absolventů VŠ dle oborů'!AJ$98&gt;0,'Nezam. absolventů VŠ dle oborů'!AJ88/'Nezam. absolventů VŠ dle oborů'!AJ$98,"")</f>
        <v>6.6547406082289803E-2</v>
      </c>
      <c r="AK38" s="31">
        <f>IF('Nezam. absolventů VŠ dle oborů'!AK$98&gt;0,'Nezam. absolventů VŠ dle oborů'!AK88/'Nezam. absolventů VŠ dle oborů'!AK$98,"")</f>
        <v>8.3692838654012086E-2</v>
      </c>
      <c r="AL38" s="31">
        <f>IF('Nezam. absolventů VŠ dle oborů'!AL$98&gt;0,'Nezam. absolventů VŠ dle oborů'!AL88/'Nezam. absolventů VŠ dle oborů'!AL$98,"")</f>
        <v>7.1543840774609999E-2</v>
      </c>
      <c r="AM38" s="31">
        <f>IF('Nezam. absolventů VŠ dle oborů'!AM$98&gt;0,'Nezam. absolventů VŠ dle oborů'!AM88/'Nezam. absolventů VŠ dle oborů'!AM$98,"")</f>
        <v>8.6142322097378279E-2</v>
      </c>
      <c r="AN38" s="31">
        <f>IF('Nezam. absolventů VŠ dle oborů'!AN$98&gt;0,'Nezam. absolventů VŠ dle oborů'!AN88/'Nezam. absolventů VŠ dle oborů'!AN$98,"")</f>
        <v>6.6709844559585493E-2</v>
      </c>
      <c r="AO38" s="31">
        <f>IF('Nezam. absolventů VŠ dle oborů'!AO$98&gt;0,'Nezam. absolventů VŠ dle oborů'!AO88/'Nezam. absolventů VŠ dle oborů'!AO$98,"")</f>
        <v>0.10122699386503067</v>
      </c>
    </row>
    <row r="39" spans="1:41" x14ac:dyDescent="0.35">
      <c r="A39" t="s">
        <v>86</v>
      </c>
      <c r="B39" s="66" t="s">
        <v>69</v>
      </c>
      <c r="C39" s="31">
        <f>IF('Nezam. absolventů VŠ dle oborů'!C$98&gt;0,'Nezam. absolventů VŠ dle oborů'!C89/'Nezam. absolventů VŠ dle oborů'!C$98,"")</f>
        <v>5.6550424128180964E-3</v>
      </c>
      <c r="D39" s="31">
        <f>IF('Nezam. absolventů VŠ dle oborů'!D$98&gt;0,'Nezam. absolventů VŠ dle oborů'!D89/'Nezam. absolventů VŠ dle oborů'!D$98,"")</f>
        <v>5.9269796111901373E-3</v>
      </c>
      <c r="E39" s="31">
        <f>IF('Nezam. absolventů VŠ dle oborů'!E$98&gt;0,'Nezam. absolventů VŠ dle oborů'!E89/'Nezam. absolventů VŠ dle oborů'!E$98,"")</f>
        <v>1.2658227848101266E-2</v>
      </c>
      <c r="F39" s="31">
        <f>IF('Nezam. absolventů VŠ dle oborů'!F$98&gt;0,'Nezam. absolventů VŠ dle oborů'!F89/'Nezam. absolventů VŠ dle oborů'!F$98,"")</f>
        <v>6.2819002748331371E-3</v>
      </c>
      <c r="G39" s="31">
        <f>IF('Nezam. absolventů VŠ dle oborů'!G$98&gt;0,'Nezam. absolventů VŠ dle oborů'!G89/'Nezam. absolventů VŠ dle oborů'!G$98,"")</f>
        <v>6.2819002748331371E-3</v>
      </c>
      <c r="H39" s="31">
        <f>IF('Nezam. absolventů VŠ dle oborů'!H$98&gt;0,'Nezam. absolventů VŠ dle oborů'!H89/'Nezam. absolventů VŠ dle oborů'!H$98,"")</f>
        <v>6.1826884722776228E-3</v>
      </c>
      <c r="I39" s="31">
        <f>IF('Nezam. absolventů VŠ dle oborů'!I$98&gt;0,'Nezam. absolventů VŠ dle oborů'!I89/'Nezam. absolventů VŠ dle oborů'!I$98,"")</f>
        <v>6.854256854256854E-3</v>
      </c>
      <c r="J39" s="31">
        <f>IF('Nezam. absolventů VŠ dle oborů'!J$98&gt;0,'Nezam. absolventů VŠ dle oborů'!J89/'Nezam. absolventů VŠ dle oborů'!J$98,"")</f>
        <v>5.7312672468690295E-3</v>
      </c>
      <c r="K39" s="31">
        <f>IF('Nezam. absolventů VŠ dle oborů'!K$98&gt;0,'Nezam. absolventů VŠ dle oborů'!K89/'Nezam. absolventů VŠ dle oborů'!K$98,"")</f>
        <v>9.9610220874837598E-3</v>
      </c>
      <c r="L39" s="31">
        <f>IF('Nezam. absolventů VŠ dle oborů'!L$98&gt;0,'Nezam. absolventů VŠ dle oborů'!L89/'Nezam. absolventů VŠ dle oborů'!L$98,"")</f>
        <v>9.1420534458509142E-3</v>
      </c>
      <c r="M39" s="31">
        <f>IF('Nezam. absolventů VŠ dle oborů'!M$98&gt;0,'Nezam. absolventů VŠ dle oborů'!M89/'Nezam. absolventů VŠ dle oborů'!M$98,"")</f>
        <v>1.1826544021024968E-2</v>
      </c>
      <c r="N39" s="31">
        <f>IF('Nezam. absolventů VŠ dle oborů'!N$98&gt;0,'Nezam. absolventů VŠ dle oborů'!N89/'Nezam. absolventů VŠ dle oborů'!N$98,"")</f>
        <v>6.9837046890588624E-3</v>
      </c>
      <c r="O39" s="31">
        <f>IF('Nezam. absolventů VŠ dle oborů'!O$98&gt;0,'Nezam. absolventů VŠ dle oborů'!O89/'Nezam. absolventů VŠ dle oborů'!O$98,"")</f>
        <v>1.1336032388663968E-2</v>
      </c>
      <c r="P39" s="31">
        <f>IF('Nezam. absolventů VŠ dle oborů'!P$98&gt;0,'Nezam. absolventů VŠ dle oborů'!P89/'Nezam. absolventů VŠ dle oborů'!P$98,"")</f>
        <v>7.4152542372881358E-3</v>
      </c>
      <c r="Q39" s="31">
        <f>IF('Nezam. absolventů VŠ dle oborů'!Q$98&gt;0,'Nezam. absolventů VŠ dle oborů'!Q89/'Nezam. absolventů VŠ dle oborů'!Q$98,"")</f>
        <v>1.1258955987717503E-2</v>
      </c>
      <c r="R39" s="31">
        <f>IF('Nezam. absolventů VŠ dle oborů'!R$98&gt;0,'Nezam. absolventů VŠ dle oborů'!R89/'Nezam. absolventů VŠ dle oborů'!R$98,"")</f>
        <v>6.7854113655640372E-3</v>
      </c>
      <c r="S39" s="31">
        <f>IF('Nezam. absolventů VŠ dle oborů'!S$98&gt;0,'Nezam. absolventů VŠ dle oborů'!S89/'Nezam. absolventů VŠ dle oborů'!S$98,"")</f>
        <v>8.7527352297592995E-3</v>
      </c>
      <c r="T39" s="31">
        <f>IF('Nezam. absolventů VŠ dle oborů'!T$98&gt;0,'Nezam. absolventů VŠ dle oborů'!T89/'Nezam. absolventů VŠ dle oborů'!T$98,"")</f>
        <v>9.3312597200622092E-3</v>
      </c>
      <c r="U39" s="31">
        <f>IF('Nezam. absolventů VŠ dle oborů'!U$98&gt;0,'Nezam. absolventů VŠ dle oborů'!U89/'Nezam. absolventů VŠ dle oborů'!U$98,"")</f>
        <v>6.5093572009764034E-3</v>
      </c>
      <c r="V39" s="31">
        <f>IF('Nezam. absolventů VŠ dle oborů'!V$98&gt;0,'Nezam. absolventů VŠ dle oborů'!V89/'Nezam. absolventů VŠ dle oborů'!V$98,"")</f>
        <v>5.6127221702525721E-3</v>
      </c>
      <c r="W39" s="31">
        <f>IF('Nezam. absolventů VŠ dle oborů'!W$98&gt;0,'Nezam. absolventů VŠ dle oborů'!W89/'Nezam. absolventů VŠ dle oborů'!W$98,"")</f>
        <v>3.8209606986899561E-3</v>
      </c>
      <c r="X39" s="31">
        <f>IF('Nezam. absolventů VŠ dle oborů'!X$98&gt;0,'Nezam. absolventů VŠ dle oborů'!X89/'Nezam. absolventů VŠ dle oborů'!X$98,"")</f>
        <v>4.6985121378230231E-3</v>
      </c>
      <c r="Y39" s="31">
        <f>IF('Nezam. absolventů VŠ dle oborů'!Y$98&gt;0,'Nezam. absolventů VŠ dle oborů'!Y89/'Nezam. absolventů VŠ dle oborů'!Y$98,"")</f>
        <v>6.1205273069679846E-3</v>
      </c>
      <c r="Z39" s="31">
        <f>IF('Nezam. absolventů VŠ dle oborů'!Z$98&gt;0,'Nezam. absolventů VŠ dle oborů'!Z89/'Nezam. absolventů VŠ dle oborů'!Z$98,"")</f>
        <v>4.807692307692308E-3</v>
      </c>
      <c r="AA39" s="31"/>
      <c r="AB39" s="31"/>
      <c r="AC39" s="31"/>
      <c r="AD39" s="31"/>
      <c r="AE39" s="31"/>
      <c r="AF39" s="31"/>
      <c r="AG39" s="31">
        <f>IF('Nezam. absolventů VŠ dle oborů'!AG$98&gt;0,'Nezam. absolventů VŠ dle oborů'!AG89/'Nezam. absolventů VŠ dle oborů'!AG$98,"")</f>
        <v>8.8660755949603355E-3</v>
      </c>
      <c r="AH39" s="31">
        <f>IF('Nezam. absolventů VŠ dle oborů'!AH$98&gt;0,'Nezam. absolventů VŠ dle oborů'!AH89/'Nezam. absolventů VŠ dle oborů'!AH$98,"")</f>
        <v>6.4353665360940126E-3</v>
      </c>
      <c r="AI39" s="31">
        <f>IF('Nezam. absolventů VŠ dle oborů'!AI$98&gt;0,'Nezam. absolventů VŠ dle oborů'!AI89/'Nezam. absolventů VŠ dle oborů'!AI$98,"")</f>
        <v>4.9586776859504135E-3</v>
      </c>
      <c r="AJ39" s="31">
        <f>IF('Nezam. absolventů VŠ dle oborů'!AJ$98&gt;0,'Nezam. absolventů VŠ dle oborů'!AJ89/'Nezam. absolventů VŠ dle oborů'!AJ$98,"")</f>
        <v>6.0822898032200359E-3</v>
      </c>
      <c r="AK39" s="31">
        <f>IF('Nezam. absolventů VŠ dle oborů'!AK$98&gt;0,'Nezam. absolventů VŠ dle oborů'!AK89/'Nezam. absolventů VŠ dle oborů'!AK$98,"")</f>
        <v>6.0396893874029335E-3</v>
      </c>
      <c r="AL39" s="31">
        <f>IF('Nezam. absolventů VŠ dle oborů'!AL$98&gt;0,'Nezam. absolventů VŠ dle oborů'!AL89/'Nezam. absolventů VŠ dle oborů'!AL$98,"")</f>
        <v>8.6067778375470676E-3</v>
      </c>
      <c r="AM39" s="31">
        <f>IF('Nezam. absolventů VŠ dle oborů'!AM$98&gt;0,'Nezam. absolventů VŠ dle oborů'!AM89/'Nezam. absolventů VŠ dle oborů'!AM$98,"")</f>
        <v>1.1235955056179775E-2</v>
      </c>
      <c r="AN39" s="31">
        <f>IF('Nezam. absolventů VŠ dle oborů'!AN$98&gt;0,'Nezam. absolventů VŠ dle oborů'!AN89/'Nezam. absolventů VŠ dle oborů'!AN$98,"")</f>
        <v>9.7150259067357511E-3</v>
      </c>
      <c r="AO39" s="31">
        <f>IF('Nezam. absolventů VŠ dle oborů'!AO$98&gt;0,'Nezam. absolventů VŠ dle oborů'!AO89/'Nezam. absolventů VŠ dle oborů'!AO$98,"")</f>
        <v>1.3803680981595092E-2</v>
      </c>
    </row>
    <row r="40" spans="1:41" x14ac:dyDescent="0.35">
      <c r="A40" t="s">
        <v>86</v>
      </c>
      <c r="B40" s="68" t="s">
        <v>70</v>
      </c>
      <c r="C40" s="31">
        <f>IF('Nezam. absolventů VŠ dle oborů'!C$98&gt;0,'Nezam. absolventů VŠ dle oborů'!C90/'Nezam. absolventů VŠ dle oborů'!C$98,"")</f>
        <v>5.1837888784165885E-3</v>
      </c>
      <c r="D40" s="31">
        <f>IF('Nezam. absolventů VŠ dle oborů'!D$98&gt;0,'Nezam. absolventů VŠ dle oborů'!D90/'Nezam. absolventů VŠ dle oborů'!D$98,"")</f>
        <v>4.9786628733997154E-3</v>
      </c>
      <c r="E40" s="31">
        <f>IF('Nezam. absolventů VŠ dle oborů'!E$98&gt;0,'Nezam. absolventů VŠ dle oborů'!E90/'Nezam. absolventů VŠ dle oborů'!E$98,"")</f>
        <v>5.569620253164557E-3</v>
      </c>
      <c r="F40" s="31">
        <f>IF('Nezam. absolventů VŠ dle oborů'!F$98&gt;0,'Nezam. absolventů VŠ dle oborů'!F90/'Nezam. absolventů VŠ dle oborů'!F$98,"")</f>
        <v>1.5704750687082843E-3</v>
      </c>
      <c r="G40" s="31">
        <f>IF('Nezam. absolventů VŠ dle oborů'!G$98&gt;0,'Nezam. absolventů VŠ dle oborů'!G90/'Nezam. absolventů VŠ dle oborů'!G$98,"")</f>
        <v>1.5704750687082843E-3</v>
      </c>
      <c r="H40" s="31">
        <f>IF('Nezam. absolventů VŠ dle oborů'!H$98&gt;0,'Nezam. absolventů VŠ dle oborů'!H90/'Nezam. absolventů VŠ dle oborů'!H$98,"")</f>
        <v>1.5955325089748703E-3</v>
      </c>
      <c r="I40" s="31">
        <f>IF('Nezam. absolventů VŠ dle oborů'!I$98&gt;0,'Nezam. absolventů VŠ dle oborů'!I90/'Nezam. absolventů VŠ dle oborů'!I$98,"")</f>
        <v>5.411255411255411E-3</v>
      </c>
      <c r="J40" s="31">
        <f>IF('Nezam. absolventů VŠ dle oborů'!J$98&gt;0,'Nezam. absolventů VŠ dle oborů'!J90/'Nezam. absolventů VŠ dle oborů'!J$98,"")</f>
        <v>3.1840373593716833E-3</v>
      </c>
      <c r="K40" s="31">
        <f>IF('Nezam. absolventů VŠ dle oborů'!K$98&gt;0,'Nezam. absolventů VŠ dle oborů'!K90/'Nezam. absolventů VŠ dle oborů'!K$98,"")</f>
        <v>5.6301429190125599E-3</v>
      </c>
      <c r="L40" s="31">
        <f>IF('Nezam. absolventů VŠ dle oborů'!L$98&gt;0,'Nezam. absolventů VŠ dle oborů'!L90/'Nezam. absolventů VŠ dle oborů'!L$98,"")</f>
        <v>3.5161744022503515E-3</v>
      </c>
      <c r="M40" s="31">
        <f>IF('Nezam. absolventů VŠ dle oborů'!M$98&gt;0,'Nezam. absolventů VŠ dle oborů'!M90/'Nezam. absolventů VŠ dle oborů'!M$98,"")</f>
        <v>7.8843626806833107E-3</v>
      </c>
      <c r="N40" s="31">
        <f>IF('Nezam. absolventů VŠ dle oborů'!N$98&gt;0,'Nezam. absolventů VŠ dle oborů'!N90/'Nezam. absolventů VŠ dle oborů'!N$98,"")</f>
        <v>2.3279015630196208E-3</v>
      </c>
      <c r="O40" s="31">
        <f>IF('Nezam. absolventů VŠ dle oborů'!O$98&gt;0,'Nezam. absolventů VŠ dle oborů'!O90/'Nezam. absolventů VŠ dle oborů'!O$98,"")</f>
        <v>7.2874493927125505E-3</v>
      </c>
      <c r="P40" s="31">
        <f>IF('Nezam. absolventů VŠ dle oborů'!P$98&gt;0,'Nezam. absolventů VŠ dle oborů'!P90/'Nezam. absolventů VŠ dle oborů'!P$98,"")</f>
        <v>4.2372881355932203E-3</v>
      </c>
      <c r="Q40" s="31">
        <f>IF('Nezam. absolventů VŠ dle oborů'!Q$98&gt;0,'Nezam. absolventů VŠ dle oborů'!Q90/'Nezam. absolventů VŠ dle oborů'!Q$98,"")</f>
        <v>2.0470829068577278E-3</v>
      </c>
      <c r="R40" s="31">
        <f>IF('Nezam. absolventů VŠ dle oborů'!R$98&gt;0,'Nezam. absolventů VŠ dle oborů'!R90/'Nezam. absolventů VŠ dle oborů'!R$98,"")</f>
        <v>1.6963528413910093E-3</v>
      </c>
      <c r="S40" s="31">
        <f>IF('Nezam. absolventů VŠ dle oborů'!S$98&gt;0,'Nezam. absolventů VŠ dle oborů'!S90/'Nezam. absolventů VŠ dle oborů'!S$98,"")</f>
        <v>8.7527352297592995E-3</v>
      </c>
      <c r="T40" s="31">
        <f>IF('Nezam. absolventů VŠ dle oborů'!T$98&gt;0,'Nezam. absolventů VŠ dle oborů'!T90/'Nezam. absolventů VŠ dle oborů'!T$98,"")</f>
        <v>2.7216174183514776E-3</v>
      </c>
      <c r="U40" s="31">
        <f>IF('Nezam. absolventů VŠ dle oborů'!U$98&gt;0,'Nezam. absolventů VŠ dle oborů'!U90/'Nezam. absolventů VŠ dle oborů'!U$98,"")</f>
        <v>7.3230268510984537E-3</v>
      </c>
      <c r="V40" s="31">
        <f>IF('Nezam. absolventů VŠ dle oborů'!V$98&gt;0,'Nezam. absolventů VŠ dle oborů'!V90/'Nezam. absolventů VŠ dle oborů'!V$98,"")</f>
        <v>3.7418147801683817E-3</v>
      </c>
      <c r="W40" s="31">
        <f>IF('Nezam. absolventů VŠ dle oborů'!W$98&gt;0,'Nezam. absolventů VŠ dle oborů'!W90/'Nezam. absolventů VŠ dle oborů'!W$98,"")</f>
        <v>4.9126637554585155E-3</v>
      </c>
      <c r="X40" s="31">
        <f>IF('Nezam. absolventů VŠ dle oborů'!X$98&gt;0,'Nezam. absolventů VŠ dle oborů'!X90/'Nezam. absolventů VŠ dle oborů'!X$98,"")</f>
        <v>5.4815974941268596E-3</v>
      </c>
      <c r="Y40" s="31">
        <f>IF('Nezam. absolventů VŠ dle oborů'!Y$98&gt;0,'Nezam. absolventů VŠ dle oborů'!Y90/'Nezam. absolventů VŠ dle oborů'!Y$98,"")</f>
        <v>1.4595103578154425E-2</v>
      </c>
      <c r="Z40" s="31">
        <f>IF('Nezam. absolventů VŠ dle oborů'!Z$98&gt;0,'Nezam. absolventů VŠ dle oborů'!Z90/'Nezam. absolventů VŠ dle oborů'!Z$98,"")</f>
        <v>7.8441295546558699E-3</v>
      </c>
      <c r="AA40" s="31"/>
      <c r="AB40" s="31"/>
      <c r="AC40" s="31"/>
      <c r="AD40" s="31"/>
      <c r="AE40" s="31"/>
      <c r="AF40" s="31"/>
      <c r="AG40" s="31">
        <f>IF('Nezam. absolventů VŠ dle oborů'!AG$98&gt;0,'Nezam. absolventů VŠ dle oborů'!AG90/'Nezam. absolventů VŠ dle oborů'!AG$98,"")</f>
        <v>1.4932337844143724E-2</v>
      </c>
      <c r="AH40" s="31">
        <f>IF('Nezam. absolventů VŠ dle oborů'!AH$98&gt;0,'Nezam. absolventů VŠ dle oborů'!AH90/'Nezam. absolventů VŠ dle oborů'!AH$98,"")</f>
        <v>8.6737548964745375E-3</v>
      </c>
      <c r="AI40" s="31">
        <f>IF('Nezam. absolventů VŠ dle oborů'!AI$98&gt;0,'Nezam. absolventů VŠ dle oborů'!AI90/'Nezam. absolventů VŠ dle oborů'!AI$98,"")</f>
        <v>1.1019283746556474E-2</v>
      </c>
      <c r="AJ40" s="31">
        <f>IF('Nezam. absolventů VŠ dle oborů'!AJ$98&gt;0,'Nezam. absolventů VŠ dle oborů'!AJ90/'Nezam. absolventů VŠ dle oborů'!AJ$98,"")</f>
        <v>9.3023255813953487E-3</v>
      </c>
      <c r="AK40" s="31">
        <f>IF('Nezam. absolventů VŠ dle oborů'!AK$98&gt;0,'Nezam. absolventů VŠ dle oborů'!AK90/'Nezam. absolventů VŠ dle oborů'!AK$98,"")</f>
        <v>9.4909404659188953E-3</v>
      </c>
      <c r="AL40" s="31">
        <f>IF('Nezam. absolventů VŠ dle oborů'!AL$98&gt;0,'Nezam. absolventů VŠ dle oborů'!AL90/'Nezam. absolventů VŠ dle oborů'!AL$98,"")</f>
        <v>6.993006993006993E-3</v>
      </c>
      <c r="AM40" s="31">
        <f>IF('Nezam. absolventů VŠ dle oborů'!AM$98&gt;0,'Nezam. absolventů VŠ dle oborů'!AM90/'Nezam. absolventů VŠ dle oborů'!AM$98,"")</f>
        <v>2.1223470661672909E-2</v>
      </c>
      <c r="AN40" s="31">
        <f>IF('Nezam. absolventů VŠ dle oborů'!AN$98&gt;0,'Nezam. absolventů VŠ dle oborů'!AN90/'Nezam. absolventů VŠ dle oborů'!AN$98,"")</f>
        <v>9.7150259067357511E-3</v>
      </c>
      <c r="AO40" s="31">
        <f>IF('Nezam. absolventů VŠ dle oborů'!AO$98&gt;0,'Nezam. absolventů VŠ dle oborů'!AO90/'Nezam. absolventů VŠ dle oborů'!AO$98,"")</f>
        <v>1.0736196319018405E-2</v>
      </c>
    </row>
    <row r="41" spans="1:41" x14ac:dyDescent="0.35">
      <c r="A41" t="s">
        <v>86</v>
      </c>
      <c r="B41" s="66" t="s">
        <v>71</v>
      </c>
      <c r="C41" s="31">
        <f>IF('Nezam. absolventů VŠ dle oborů'!C$98&gt;0,'Nezam. absolventů VŠ dle oborů'!C91/'Nezam. absolventů VŠ dle oborů'!C$98,"")</f>
        <v>1.7436380772855798E-2</v>
      </c>
      <c r="D41" s="31">
        <f>IF('Nezam. absolventů VŠ dle oborů'!D$98&gt;0,'Nezam. absolventů VŠ dle oborů'!D91/'Nezam. absolventů VŠ dle oborů'!D$98,"")</f>
        <v>1.683262209577999E-2</v>
      </c>
      <c r="E41" s="31">
        <f>IF('Nezam. absolventů VŠ dle oborů'!E$98&gt;0,'Nezam. absolventů VŠ dle oborů'!E91/'Nezam. absolventů VŠ dle oborů'!E$98,"")</f>
        <v>1.6202531645569621E-2</v>
      </c>
      <c r="F41" s="31">
        <f>IF('Nezam. absolventů VŠ dle oborů'!F$98&gt;0,'Nezam. absolventů VŠ dle oborů'!F91/'Nezam. absolventů VŠ dle oborů'!F$98,"")</f>
        <v>1.099332548095799E-2</v>
      </c>
      <c r="G41" s="31">
        <f>IF('Nezam. absolventů VŠ dle oborů'!G$98&gt;0,'Nezam. absolventů VŠ dle oborů'!G91/'Nezam. absolventů VŠ dle oborů'!G$98,"")</f>
        <v>1.099332548095799E-2</v>
      </c>
      <c r="H41" s="31">
        <f>IF('Nezam. absolventů VŠ dle oborů'!H$98&gt;0,'Nezam. absolventů VŠ dle oborů'!H91/'Nezam. absolventů VŠ dle oborů'!H$98,"")</f>
        <v>1.3960909453530115E-2</v>
      </c>
      <c r="I41" s="31">
        <f>IF('Nezam. absolventů VŠ dle oborů'!I$98&gt;0,'Nezam. absolventů VŠ dle oborů'!I91/'Nezam. absolventů VŠ dle oborů'!I$98,"")</f>
        <v>1.911976911976912E-2</v>
      </c>
      <c r="J41" s="31">
        <f>IF('Nezam. absolventů VŠ dle oborů'!J$98&gt;0,'Nezam. absolventů VŠ dle oborů'!J91/'Nezam. absolventů VŠ dle oborů'!J$98,"")</f>
        <v>1.7193801740607091E-2</v>
      </c>
      <c r="K41" s="31">
        <f>IF('Nezam. absolventů VŠ dle oborů'!K$98&gt;0,'Nezam. absolventů VŠ dle oborů'!K91/'Nezam. absolventů VŠ dle oborů'!K$98,"")</f>
        <v>1.9055868341273277E-2</v>
      </c>
      <c r="L41" s="31">
        <f>IF('Nezam. absolventů VŠ dle oborů'!L$98&gt;0,'Nezam. absolventů VŠ dle oborů'!L91/'Nezam. absolventů VŠ dle oborů'!L$98,"")</f>
        <v>1.3361462728551337E-2</v>
      </c>
      <c r="M41" s="31">
        <f>IF('Nezam. absolventů VŠ dle oborů'!M$98&gt;0,'Nezam. absolventů VŠ dle oborů'!M91/'Nezam. absolventů VŠ dle oborů'!M$98,"")</f>
        <v>2.0367936925098553E-2</v>
      </c>
      <c r="N41" s="31">
        <f>IF('Nezam. absolventů VŠ dle oborů'!N$98&gt;0,'Nezam. absolventů VŠ dle oborů'!N91/'Nezam. absolventů VŠ dle oborů'!N$98,"")</f>
        <v>1.9953441968739608E-2</v>
      </c>
      <c r="O41" s="31">
        <f>IF('Nezam. absolventů VŠ dle oborů'!O$98&gt;0,'Nezam. absolventů VŠ dle oborů'!O91/'Nezam. absolventů VŠ dle oborů'!O$98,"")</f>
        <v>2.5910931174089068E-2</v>
      </c>
      <c r="P41" s="31">
        <f>IF('Nezam. absolventů VŠ dle oborů'!P$98&gt;0,'Nezam. absolventů VŠ dle oborů'!P91/'Nezam. absolventů VŠ dle oborů'!P$98,"")</f>
        <v>2.2598870056497175E-2</v>
      </c>
      <c r="Q41" s="31">
        <f>IF('Nezam. absolventů VŠ dle oborů'!Q$98&gt;0,'Nezam. absolventů VŠ dle oborů'!Q91/'Nezam. absolventů VŠ dle oborů'!Q$98,"")</f>
        <v>2.9682702149437051E-2</v>
      </c>
      <c r="R41" s="31">
        <f>IF('Nezam. absolventů VŠ dle oborů'!R$98&gt;0,'Nezam. absolventů VŠ dle oborů'!R91/'Nezam. absolventů VŠ dle oborů'!R$98,"")</f>
        <v>2.0356234096692113E-2</v>
      </c>
      <c r="S41" s="31">
        <f>IF('Nezam. absolventů VŠ dle oborů'!S$98&gt;0,'Nezam. absolventů VŠ dle oborů'!S91/'Nezam. absolventů VŠ dle oborů'!S$98,"")</f>
        <v>3.2822757111597371E-2</v>
      </c>
      <c r="T41" s="31">
        <f>IF('Nezam. absolventů VŠ dle oborů'!T$98&gt;0,'Nezam. absolventů VŠ dle oborů'!T91/'Nezam. absolventů VŠ dle oborů'!T$98,"")</f>
        <v>1.6329704510108865E-2</v>
      </c>
      <c r="U41" s="31">
        <f>IF('Nezam. absolventů VŠ dle oborů'!U$98&gt;0,'Nezam. absolventů VŠ dle oborů'!U91/'Nezam. absolventů VŠ dle oborů'!U$98,"")</f>
        <v>2.4410089503661515E-2</v>
      </c>
      <c r="V41" s="31">
        <f>IF('Nezam. absolventů VŠ dle oborů'!V$98&gt;0,'Nezam. absolventů VŠ dle oborů'!V91/'Nezam. absolventů VŠ dle oborů'!V$98,"")</f>
        <v>2.0268163392578736E-2</v>
      </c>
      <c r="W41" s="31">
        <f>IF('Nezam. absolventů VŠ dle oborů'!W$98&gt;0,'Nezam. absolventů VŠ dle oborů'!W91/'Nezam. absolventů VŠ dle oborů'!W$98,"")</f>
        <v>2.4563318777292575E-2</v>
      </c>
      <c r="X41" s="31">
        <f>IF('Nezam. absolventů VŠ dle oborů'!X$98&gt;0,'Nezam. absolventů VŠ dle oborů'!X91/'Nezam. absolventů VŠ dle oborů'!X$98,"")</f>
        <v>2.1926389976507438E-2</v>
      </c>
      <c r="Y41" s="31">
        <f>IF('Nezam. absolventů VŠ dle oborů'!Y$98&gt;0,'Nezam. absolventů VŠ dle oborů'!Y91/'Nezam. absolventů VŠ dle oborů'!Y$98,"")</f>
        <v>1.9303201506591337E-2</v>
      </c>
      <c r="Z41" s="31">
        <f>IF('Nezam. absolventů VŠ dle oborů'!Z$98&gt;0,'Nezam. absolventů VŠ dle oborů'!Z91/'Nezam. absolventů VŠ dle oborů'!Z$98,"")</f>
        <v>2.1002024291497976E-2</v>
      </c>
      <c r="AA41" s="31"/>
      <c r="AB41" s="31"/>
      <c r="AC41" s="31"/>
      <c r="AD41" s="31"/>
      <c r="AE41" s="31"/>
      <c r="AF41" s="31"/>
      <c r="AG41" s="31">
        <f>IF('Nezam. absolventů VŠ dle oborů'!AG$98&gt;0,'Nezam. absolventů VŠ dle oborů'!AG91/'Nezam. absolventů VŠ dle oborů'!AG$98,"")</f>
        <v>3.079794680354643E-2</v>
      </c>
      <c r="AH41" s="31">
        <f>IF('Nezam. absolventů VŠ dle oborů'!AH$98&gt;0,'Nezam. absolventů VŠ dle oborů'!AH91/'Nezam. absolventů VŠ dle oborů'!AH$98,"")</f>
        <v>2.8259653049804143E-2</v>
      </c>
      <c r="AI41" s="31">
        <f>IF('Nezam. absolventů VŠ dle oborů'!AI$98&gt;0,'Nezam. absolventů VŠ dle oborů'!AI91/'Nezam. absolventů VŠ dle oborů'!AI$98,"")</f>
        <v>3.5812672176308541E-2</v>
      </c>
      <c r="AJ41" s="31">
        <f>IF('Nezam. absolventů VŠ dle oborů'!AJ$98&gt;0,'Nezam. absolventů VŠ dle oborů'!AJ91/'Nezam. absolventů VŠ dle oborů'!AJ$98,"")</f>
        <v>3.9713774597495526E-2</v>
      </c>
      <c r="AK41" s="31">
        <f>IF('Nezam. absolventů VŠ dle oborů'!AK$98&gt;0,'Nezam. absolventů VŠ dle oborů'!AK91/'Nezam. absolventů VŠ dle oborů'!AK$98,"")</f>
        <v>4.6591889559965488E-2</v>
      </c>
      <c r="AL41" s="31">
        <f>IF('Nezam. absolventů VŠ dle oborů'!AL$98&gt;0,'Nezam. absolventů VŠ dle oborů'!AL91/'Nezam. absolventů VŠ dle oborů'!AL$98,"")</f>
        <v>3.9806347498655192E-2</v>
      </c>
      <c r="AM41" s="31">
        <f>IF('Nezam. absolventů VŠ dle oborů'!AM$98&gt;0,'Nezam. absolventů VŠ dle oborů'!AM91/'Nezam. absolventů VŠ dle oborů'!AM$98,"")</f>
        <v>2.7465667915106119E-2</v>
      </c>
      <c r="AN41" s="31">
        <f>IF('Nezam. absolventů VŠ dle oborů'!AN$98&gt;0,'Nezam. absolventů VŠ dle oborů'!AN91/'Nezam. absolventů VŠ dle oborů'!AN$98,"")</f>
        <v>3.6269430051813469E-2</v>
      </c>
      <c r="AO41" s="31">
        <f>IF('Nezam. absolventů VŠ dle oborů'!AO$98&gt;0,'Nezam. absolventů VŠ dle oborů'!AO91/'Nezam. absolventů VŠ dle oborů'!AO$98,"")</f>
        <v>3.0674846625766871E-2</v>
      </c>
    </row>
    <row r="42" spans="1:41" x14ac:dyDescent="0.35">
      <c r="A42" t="s">
        <v>86</v>
      </c>
      <c r="B42" s="68" t="s">
        <v>72</v>
      </c>
      <c r="C42" s="31">
        <f>IF('Nezam. absolventů VŠ dle oborů'!C$98&gt;0,'Nezam. absolventů VŠ dle oborů'!C92/'Nezam. absolventů VŠ dle oborů'!C$98,"")</f>
        <v>0</v>
      </c>
      <c r="D42" s="31">
        <f>IF('Nezam. absolventů VŠ dle oborů'!D$98&gt;0,'Nezam. absolventů VŠ dle oborů'!D92/'Nezam. absolventů VŠ dle oborů'!D$98,"")</f>
        <v>0</v>
      </c>
      <c r="E42" s="31">
        <f>IF('Nezam. absolventů VŠ dle oborů'!E$98&gt;0,'Nezam. absolventů VŠ dle oborů'!E92/'Nezam. absolventů VŠ dle oborů'!E$98,"")</f>
        <v>0</v>
      </c>
      <c r="F42" s="31">
        <f>IF('Nezam. absolventů VŠ dle oborů'!F$98&gt;0,'Nezam. absolventů VŠ dle oborů'!F92/'Nezam. absolventů VŠ dle oborů'!F$98,"")</f>
        <v>3.9261876717707107E-4</v>
      </c>
      <c r="G42" s="31">
        <f>IF('Nezam. absolventů VŠ dle oborů'!G$98&gt;0,'Nezam. absolventů VŠ dle oborů'!G92/'Nezam. absolventů VŠ dle oborů'!G$98,"")</f>
        <v>3.9261876717707107E-4</v>
      </c>
      <c r="H42" s="31">
        <f>IF('Nezam. absolventů VŠ dle oborů'!H$98&gt;0,'Nezam. absolventů VŠ dle oborů'!H92/'Nezam. absolventů VŠ dle oborů'!H$98,"")</f>
        <v>2.9916234543278819E-3</v>
      </c>
      <c r="I42" s="31">
        <f>IF('Nezam. absolventů VŠ dle oborů'!I$98&gt;0,'Nezam. absolventů VŠ dle oborů'!I92/'Nezam. absolventů VŠ dle oborů'!I$98,"")</f>
        <v>2.1645021645021645E-3</v>
      </c>
      <c r="J42" s="31">
        <f>IF('Nezam. absolventů VŠ dle oborů'!J$98&gt;0,'Nezam. absolventů VŠ dle oborů'!J92/'Nezam. absolventů VŠ dle oborů'!J$98,"")</f>
        <v>1.6981532583315645E-3</v>
      </c>
      <c r="K42" s="31">
        <f>IF('Nezam. absolventů VŠ dle oborů'!K$98&gt;0,'Nezam. absolventů VŠ dle oborů'!K92/'Nezam. absolventů VŠ dle oborů'!K$98,"")</f>
        <v>2.1654395842355999E-3</v>
      </c>
      <c r="L42" s="31">
        <f>IF('Nezam. absolventů VŠ dle oborů'!L$98&gt;0,'Nezam. absolventů VŠ dle oborů'!L92/'Nezam. absolventů VŠ dle oborů'!L$98,"")</f>
        <v>2.3441162681669013E-3</v>
      </c>
      <c r="M42" s="31">
        <f>IF('Nezam. absolventů VŠ dle oborů'!M$98&gt;0,'Nezam. absolventů VŠ dle oborů'!M92/'Nezam. absolventů VŠ dle oborů'!M$98,"")</f>
        <v>6.5703022339027597E-4</v>
      </c>
      <c r="N42" s="31">
        <f>IF('Nezam. absolventů VŠ dle oborů'!N$98&gt;0,'Nezam. absolventů VŠ dle oborů'!N92/'Nezam. absolventů VŠ dle oborů'!N$98,"")</f>
        <v>1.6627868307283007E-3</v>
      </c>
      <c r="O42" s="31">
        <f>IF('Nezam. absolventů VŠ dle oborů'!O$98&gt;0,'Nezam. absolventů VŠ dle oborů'!O92/'Nezam. absolventů VŠ dle oborů'!O$98,"")</f>
        <v>1.6194331983805667E-3</v>
      </c>
      <c r="P42" s="31">
        <f>IF('Nezam. absolventů VŠ dle oborů'!P$98&gt;0,'Nezam. absolventů VŠ dle oborů'!P92/'Nezam. absolventů VŠ dle oborů'!P$98,"")</f>
        <v>0</v>
      </c>
      <c r="Q42" s="31">
        <f>IF('Nezam. absolventů VŠ dle oborů'!Q$98&gt;0,'Nezam. absolventů VŠ dle oborů'!Q92/'Nezam. absolventů VŠ dle oborů'!Q$98,"")</f>
        <v>0</v>
      </c>
      <c r="R42" s="31">
        <f>IF('Nezam. absolventů VŠ dle oborů'!R$98&gt;0,'Nezam. absolventů VŠ dle oborů'!R92/'Nezam. absolventů VŠ dle oborů'!R$98,"")</f>
        <v>0</v>
      </c>
      <c r="S42" s="31">
        <f>IF('Nezam. absolventů VŠ dle oborů'!S$98&gt;0,'Nezam. absolventů VŠ dle oborů'!S92/'Nezam. absolventů VŠ dle oborů'!S$98,"")</f>
        <v>0</v>
      </c>
      <c r="T42" s="31">
        <f>IF('Nezam. absolventů VŠ dle oborů'!T$98&gt;0,'Nezam. absolventů VŠ dle oborů'!T92/'Nezam. absolventů VŠ dle oborů'!T$98,"")</f>
        <v>0</v>
      </c>
      <c r="U42" s="31">
        <f>IF('Nezam. absolventů VŠ dle oborů'!U$98&gt;0,'Nezam. absolventů VŠ dle oborů'!U92/'Nezam. absolventů VŠ dle oborů'!U$98,"")</f>
        <v>0</v>
      </c>
      <c r="V42" s="31">
        <f>IF('Nezam. absolventů VŠ dle oborů'!V$98&gt;0,'Nezam. absolventů VŠ dle oborů'!V92/'Nezam. absolventů VŠ dle oborů'!V$98,"")</f>
        <v>0</v>
      </c>
      <c r="W42" s="31">
        <f>IF('Nezam. absolventů VŠ dle oborů'!W$98&gt;0,'Nezam. absolventů VŠ dle oborů'!W92/'Nezam. absolventů VŠ dle oborů'!W$98,"")</f>
        <v>0</v>
      </c>
      <c r="X42" s="31">
        <f>IF('Nezam. absolventů VŠ dle oborů'!X$98&gt;0,'Nezam. absolventů VŠ dle oborů'!X92/'Nezam. absolventů VŠ dle oborů'!X$98,"")</f>
        <v>0</v>
      </c>
      <c r="Y42" s="31">
        <f>IF('Nezam. absolventů VŠ dle oborů'!Y$98&gt;0,'Nezam. absolventů VŠ dle oborů'!Y92/'Nezam. absolventů VŠ dle oborů'!Y$98,"")</f>
        <v>0</v>
      </c>
      <c r="Z42" s="31">
        <f>IF('Nezam. absolventů VŠ dle oborů'!Z$98&gt;0,'Nezam. absolventů VŠ dle oborů'!Z92/'Nezam. absolventů VŠ dle oborů'!Z$98,"")</f>
        <v>0</v>
      </c>
      <c r="AA42" s="31"/>
      <c r="AB42" s="31"/>
      <c r="AC42" s="31"/>
      <c r="AD42" s="31"/>
      <c r="AE42" s="31"/>
      <c r="AF42" s="31"/>
      <c r="AG42" s="31">
        <f>IF('Nezam. absolventů VŠ dle oborů'!AG$98&gt;0,'Nezam. absolventů VŠ dle oborů'!AG92/'Nezam. absolventů VŠ dle oborů'!AG$98,"")</f>
        <v>0</v>
      </c>
      <c r="AH42" s="31">
        <f>IF('Nezam. absolventů VŠ dle oborů'!AH$98&gt;0,'Nezam. absolventů VŠ dle oborů'!AH92/'Nezam. absolventů VŠ dle oborů'!AH$98,"")</f>
        <v>0</v>
      </c>
      <c r="AI42" s="31">
        <f>IF('Nezam. absolventů VŠ dle oborů'!AI$98&gt;0,'Nezam. absolventů VŠ dle oborů'!AI92/'Nezam. absolventů VŠ dle oborů'!AI$98,"")</f>
        <v>5.5096418732782364E-4</v>
      </c>
      <c r="AJ42" s="31">
        <f>IF('Nezam. absolventů VŠ dle oborů'!AJ$98&gt;0,'Nezam. absolventů VŠ dle oborů'!AJ92/'Nezam. absolventů VŠ dle oborů'!AJ$98,"")</f>
        <v>0</v>
      </c>
      <c r="AK42" s="31">
        <f>IF('Nezam. absolventů VŠ dle oborů'!AK$98&gt;0,'Nezam. absolventů VŠ dle oborů'!AK92/'Nezam. absolventů VŠ dle oborů'!AK$98,"")</f>
        <v>1.7256255392579811E-3</v>
      </c>
      <c r="AL42" s="31">
        <f>IF('Nezam. absolventů VŠ dle oborů'!AL$98&gt;0,'Nezam. absolventů VŠ dle oborů'!AL92/'Nezam. absolventů VŠ dle oborů'!AL$98,"")</f>
        <v>0</v>
      </c>
      <c r="AM42" s="31">
        <f>IF('Nezam. absolventů VŠ dle oborů'!AM$98&gt;0,'Nezam. absolventů VŠ dle oborů'!AM92/'Nezam. absolventů VŠ dle oborů'!AM$98,"")</f>
        <v>1.2484394506866417E-3</v>
      </c>
      <c r="AN42" s="31">
        <f>IF('Nezam. absolventů VŠ dle oborů'!AN$98&gt;0,'Nezam. absolventů VŠ dle oborů'!AN92/'Nezam. absolventů VŠ dle oborů'!AN$98,"")</f>
        <v>0</v>
      </c>
      <c r="AO42" s="31">
        <f>IF('Nezam. absolventů VŠ dle oborů'!AO$98&gt;0,'Nezam. absolventů VŠ dle oborů'!AO92/'Nezam. absolventů VŠ dle oborů'!AO$98,"")</f>
        <v>0</v>
      </c>
    </row>
    <row r="43" spans="1:41" x14ac:dyDescent="0.35">
      <c r="A43" t="s">
        <v>86</v>
      </c>
      <c r="B43" s="66" t="s">
        <v>73</v>
      </c>
      <c r="C43" s="31">
        <f>IF('Nezam. absolventů VŠ dle oborů'!C$98&gt;0,'Nezam. absolventů VŠ dle oborů'!C93/'Nezam. absolventů VŠ dle oborů'!C$98,"")</f>
        <v>0</v>
      </c>
      <c r="D43" s="31">
        <f>IF('Nezam. absolventů VŠ dle oborů'!D$98&gt;0,'Nezam. absolventů VŠ dle oborů'!D93/'Nezam. absolventů VŠ dle oborů'!D$98,"")</f>
        <v>2.370791844476055E-4</v>
      </c>
      <c r="E43" s="31">
        <f>IF('Nezam. absolventů VŠ dle oborů'!E$98&gt;0,'Nezam. absolventů VŠ dle oborů'!E93/'Nezam. absolventů VŠ dle oborů'!E$98,"")</f>
        <v>0</v>
      </c>
      <c r="F43" s="31">
        <f>IF('Nezam. absolventů VŠ dle oborů'!F$98&gt;0,'Nezam. absolventů VŠ dle oborů'!F93/'Nezam. absolventů VŠ dle oborů'!F$98,"")</f>
        <v>0</v>
      </c>
      <c r="G43" s="31">
        <f>IF('Nezam. absolventů VŠ dle oborů'!G$98&gt;0,'Nezam. absolventů VŠ dle oborů'!G93/'Nezam. absolventů VŠ dle oborů'!G$98,"")</f>
        <v>0</v>
      </c>
      <c r="H43" s="31">
        <f>IF('Nezam. absolventů VŠ dle oborů'!H$98&gt;0,'Nezam. absolventů VŠ dle oborů'!H93/'Nezam. absolventů VŠ dle oborů'!H$98,"")</f>
        <v>0</v>
      </c>
      <c r="I43" s="31">
        <f>IF('Nezam. absolventů VŠ dle oborů'!I$98&gt;0,'Nezam. absolventů VŠ dle oborů'!I93/'Nezam. absolventů VŠ dle oborů'!I$98,"")</f>
        <v>0</v>
      </c>
      <c r="J43" s="31">
        <f>IF('Nezam. absolventů VŠ dle oborů'!J$98&gt;0,'Nezam. absolventů VŠ dle oborů'!J93/'Nezam. absolventů VŠ dle oborů'!J$98,"")</f>
        <v>0</v>
      </c>
      <c r="K43" s="31">
        <f>IF('Nezam. absolventů VŠ dle oborů'!K$98&gt;0,'Nezam. absolventů VŠ dle oborů'!K93/'Nezam. absolventů VŠ dle oborů'!K$98,"")</f>
        <v>0</v>
      </c>
      <c r="L43" s="31">
        <f>IF('Nezam. absolventů VŠ dle oborů'!L$98&gt;0,'Nezam. absolventů VŠ dle oborů'!L93/'Nezam. absolventů VŠ dle oborů'!L$98,"")</f>
        <v>0</v>
      </c>
      <c r="M43" s="31">
        <f>IF('Nezam. absolventů VŠ dle oborů'!M$98&gt;0,'Nezam. absolventů VŠ dle oborů'!M93/'Nezam. absolventů VŠ dle oborů'!M$98,"")</f>
        <v>0</v>
      </c>
      <c r="N43" s="31">
        <f>IF('Nezam. absolventů VŠ dle oborů'!N$98&gt;0,'Nezam. absolventů VŠ dle oborů'!N93/'Nezam. absolventů VŠ dle oborů'!N$98,"")</f>
        <v>0</v>
      </c>
      <c r="O43" s="31">
        <f>IF('Nezam. absolventů VŠ dle oborů'!O$98&gt;0,'Nezam. absolventů VŠ dle oborů'!O93/'Nezam. absolventů VŠ dle oborů'!O$98,"")</f>
        <v>0</v>
      </c>
      <c r="P43" s="31">
        <f>IF('Nezam. absolventů VŠ dle oborů'!P$98&gt;0,'Nezam. absolventů VŠ dle oborů'!P93/'Nezam. absolventů VŠ dle oborů'!P$98,"")</f>
        <v>0</v>
      </c>
      <c r="Q43" s="31">
        <f>IF('Nezam. absolventů VŠ dle oborů'!Q$98&gt;0,'Nezam. absolventů VŠ dle oborů'!Q93/'Nezam. absolventů VŠ dle oborů'!Q$98,"")</f>
        <v>0</v>
      </c>
      <c r="R43" s="31">
        <f>IF('Nezam. absolventů VŠ dle oborů'!R$98&gt;0,'Nezam. absolventů VŠ dle oborů'!R93/'Nezam. absolventů VŠ dle oborů'!R$98,"")</f>
        <v>0</v>
      </c>
      <c r="S43" s="31">
        <f>IF('Nezam. absolventů VŠ dle oborů'!S$98&gt;0,'Nezam. absolventů VŠ dle oborů'!S93/'Nezam. absolventů VŠ dle oborů'!S$98,"")</f>
        <v>0</v>
      </c>
      <c r="T43" s="31">
        <f>IF('Nezam. absolventů VŠ dle oborů'!T$98&gt;0,'Nezam. absolventů VŠ dle oborů'!T93/'Nezam. absolventů VŠ dle oborů'!T$98,"")</f>
        <v>0</v>
      </c>
      <c r="U43" s="31">
        <f>IF('Nezam. absolventů VŠ dle oborů'!U$98&gt;0,'Nezam. absolventů VŠ dle oborů'!U93/'Nezam. absolventů VŠ dle oborů'!U$98,"")</f>
        <v>0</v>
      </c>
      <c r="V43" s="31">
        <f>IF('Nezam. absolventů VŠ dle oborů'!V$98&gt;0,'Nezam. absolventů VŠ dle oborů'!V93/'Nezam. absolventů VŠ dle oborů'!V$98,"")</f>
        <v>0</v>
      </c>
      <c r="W43" s="31">
        <f>IF('Nezam. absolventů VŠ dle oborů'!W$98&gt;0,'Nezam. absolventů VŠ dle oborů'!W93/'Nezam. absolventů VŠ dle oborů'!W$98,"")</f>
        <v>0</v>
      </c>
      <c r="X43" s="31">
        <f>IF('Nezam. absolventů VŠ dle oborů'!X$98&gt;0,'Nezam. absolventů VŠ dle oborů'!X93/'Nezam. absolventů VŠ dle oborů'!X$98,"")</f>
        <v>0</v>
      </c>
      <c r="Y43" s="31">
        <f>IF('Nezam. absolventů VŠ dle oborů'!Y$98&gt;0,'Nezam. absolventů VŠ dle oborů'!Y93/'Nezam. absolventů VŠ dle oborů'!Y$98,"")</f>
        <v>0</v>
      </c>
      <c r="Z43" s="31">
        <f>IF('Nezam. absolventů VŠ dle oborů'!Z$98&gt;0,'Nezam. absolventů VŠ dle oborů'!Z93/'Nezam. absolventů VŠ dle oborů'!Z$98,"")</f>
        <v>0</v>
      </c>
      <c r="AA43" s="31"/>
      <c r="AB43" s="31"/>
      <c r="AC43" s="31"/>
      <c r="AD43" s="31"/>
      <c r="AE43" s="31"/>
      <c r="AF43" s="31"/>
      <c r="AG43" s="31">
        <f>IF('Nezam. absolventů VŠ dle oborů'!AG$98&gt;0,'Nezam. absolventů VŠ dle oborů'!AG93/'Nezam. absolventů VŠ dle oborů'!AG$98,"")</f>
        <v>0</v>
      </c>
      <c r="AH43" s="31">
        <f>IF('Nezam. absolventů VŠ dle oborů'!AH$98&gt;0,'Nezam. absolventů VŠ dle oborů'!AH93/'Nezam. absolventů VŠ dle oborů'!AH$98,"")</f>
        <v>0</v>
      </c>
      <c r="AI43" s="31">
        <f>IF('Nezam. absolventů VŠ dle oborů'!AI$98&gt;0,'Nezam. absolventů VŠ dle oborů'!AI93/'Nezam. absolventů VŠ dle oborů'!AI$98,"")</f>
        <v>0</v>
      </c>
      <c r="AJ43" s="31">
        <f>IF('Nezam. absolventů VŠ dle oborů'!AJ$98&gt;0,'Nezam. absolventů VŠ dle oborů'!AJ93/'Nezam. absolventů VŠ dle oborů'!AJ$98,"")</f>
        <v>0</v>
      </c>
      <c r="AK43" s="31">
        <f>IF('Nezam. absolventů VŠ dle oborů'!AK$98&gt;0,'Nezam. absolventů VŠ dle oborů'!AK93/'Nezam. absolventů VŠ dle oborů'!AK$98,"")</f>
        <v>0</v>
      </c>
      <c r="AL43" s="31">
        <f>IF('Nezam. absolventů VŠ dle oborů'!AL$98&gt;0,'Nezam. absolventů VŠ dle oborů'!AL93/'Nezam. absolventů VŠ dle oborů'!AL$98,"")</f>
        <v>0</v>
      </c>
      <c r="AM43" s="31">
        <f>IF('Nezam. absolventů VŠ dle oborů'!AM$98&gt;0,'Nezam. absolventů VŠ dle oborů'!AM93/'Nezam. absolventů VŠ dle oborů'!AM$98,"")</f>
        <v>0</v>
      </c>
      <c r="AN43" s="31">
        <f>IF('Nezam. absolventů VŠ dle oborů'!AN$98&gt;0,'Nezam. absolventů VŠ dle oborů'!AN93/'Nezam. absolventů VŠ dle oborů'!AN$98,"")</f>
        <v>0</v>
      </c>
      <c r="AO43" s="31">
        <f>IF('Nezam. absolventů VŠ dle oborů'!AO$98&gt;0,'Nezam. absolventů VŠ dle oborů'!AO93/'Nezam. absolventů VŠ dle oborů'!AO$98,"")</f>
        <v>0</v>
      </c>
    </row>
    <row r="44" spans="1:41" x14ac:dyDescent="0.35">
      <c r="A44" t="s">
        <v>86</v>
      </c>
      <c r="B44" s="68" t="s">
        <v>74</v>
      </c>
      <c r="C44" s="31">
        <f>IF('Nezam. absolventů VŠ dle oborů'!C$98&gt;0,'Nezam. absolventů VŠ dle oborů'!C94/'Nezam. absolventů VŠ dle oborů'!C$98,"")</f>
        <v>0</v>
      </c>
      <c r="D44" s="31">
        <f>IF('Nezam. absolventů VŠ dle oborů'!D$98&gt;0,'Nezam. absolventů VŠ dle oborů'!D94/'Nezam. absolventů VŠ dle oborů'!D$98,"")</f>
        <v>0</v>
      </c>
      <c r="E44" s="31">
        <f>IF('Nezam. absolventů VŠ dle oborů'!E$98&gt;0,'Nezam. absolventů VŠ dle oborů'!E94/'Nezam. absolventů VŠ dle oborů'!E$98,"")</f>
        <v>0</v>
      </c>
      <c r="F44" s="31">
        <f>IF('Nezam. absolventů VŠ dle oborů'!F$98&gt;0,'Nezam. absolventů VŠ dle oborů'!F94/'Nezam. absolventů VŠ dle oborů'!F$98,"")</f>
        <v>0</v>
      </c>
      <c r="G44" s="31">
        <f>IF('Nezam. absolventů VŠ dle oborů'!G$98&gt;0,'Nezam. absolventů VŠ dle oborů'!G94/'Nezam. absolventů VŠ dle oborů'!G$98,"")</f>
        <v>0</v>
      </c>
      <c r="H44" s="31">
        <f>IF('Nezam. absolventů VŠ dle oborů'!H$98&gt;0,'Nezam. absolventů VŠ dle oborů'!H94/'Nezam. absolventů VŠ dle oborů'!H$98,"")</f>
        <v>0</v>
      </c>
      <c r="I44" s="31">
        <f>IF('Nezam. absolventů VŠ dle oborů'!I$98&gt;0,'Nezam. absolventů VŠ dle oborů'!I94/'Nezam. absolventů VŠ dle oborů'!I$98,"")</f>
        <v>0</v>
      </c>
      <c r="J44" s="31">
        <f>IF('Nezam. absolventů VŠ dle oborů'!J$98&gt;0,'Nezam. absolventů VŠ dle oborů'!J94/'Nezam. absolventů VŠ dle oborů'!J$98,"")</f>
        <v>0</v>
      </c>
      <c r="K44" s="31">
        <f>IF('Nezam. absolventů VŠ dle oborů'!K$98&gt;0,'Nezam. absolventů VŠ dle oborů'!K94/'Nezam. absolventů VŠ dle oborů'!K$98,"")</f>
        <v>0</v>
      </c>
      <c r="L44" s="31">
        <f>IF('Nezam. absolventů VŠ dle oborů'!L$98&gt;0,'Nezam. absolventů VŠ dle oborů'!L94/'Nezam. absolventů VŠ dle oborů'!L$98,"")</f>
        <v>0</v>
      </c>
      <c r="M44" s="31">
        <f>IF('Nezam. absolventů VŠ dle oborů'!M$98&gt;0,'Nezam. absolventů VŠ dle oborů'!M94/'Nezam. absolventů VŠ dle oborů'!M$98,"")</f>
        <v>0</v>
      </c>
      <c r="N44" s="31">
        <f>IF('Nezam. absolventů VŠ dle oborů'!N$98&gt;0,'Nezam. absolventů VŠ dle oborů'!N94/'Nezam. absolventů VŠ dle oborů'!N$98,"")</f>
        <v>0</v>
      </c>
      <c r="O44" s="31">
        <f>IF('Nezam. absolventů VŠ dle oborů'!O$98&gt;0,'Nezam. absolventů VŠ dle oborů'!O94/'Nezam. absolventů VŠ dle oborů'!O$98,"")</f>
        <v>0</v>
      </c>
      <c r="P44" s="31">
        <f>IF('Nezam. absolventů VŠ dle oborů'!P$98&gt;0,'Nezam. absolventů VŠ dle oborů'!P94/'Nezam. absolventů VŠ dle oborů'!P$98,"")</f>
        <v>0</v>
      </c>
      <c r="Q44" s="31">
        <f>IF('Nezam. absolventů VŠ dle oborů'!Q$98&gt;0,'Nezam. absolventů VŠ dle oborů'!Q94/'Nezam. absolventů VŠ dle oborů'!Q$98,"")</f>
        <v>0</v>
      </c>
      <c r="R44" s="31">
        <f>IF('Nezam. absolventů VŠ dle oborů'!R$98&gt;0,'Nezam. absolventů VŠ dle oborů'!R94/'Nezam. absolventů VŠ dle oborů'!R$98,"")</f>
        <v>0</v>
      </c>
      <c r="S44" s="31">
        <f>IF('Nezam. absolventů VŠ dle oborů'!S$98&gt;0,'Nezam. absolventů VŠ dle oborů'!S94/'Nezam. absolventů VŠ dle oborů'!S$98,"")</f>
        <v>0</v>
      </c>
      <c r="T44" s="31">
        <f>IF('Nezam. absolventů VŠ dle oborů'!T$98&gt;0,'Nezam. absolventů VŠ dle oborů'!T94/'Nezam. absolventů VŠ dle oborů'!T$98,"")</f>
        <v>0</v>
      </c>
      <c r="U44" s="31">
        <f>IF('Nezam. absolventů VŠ dle oborů'!U$98&gt;0,'Nezam. absolventů VŠ dle oborů'!U94/'Nezam. absolventů VŠ dle oborů'!U$98,"")</f>
        <v>0</v>
      </c>
      <c r="V44" s="31">
        <f>IF('Nezam. absolventů VŠ dle oborů'!V$98&gt;0,'Nezam. absolventů VŠ dle oborů'!V94/'Nezam. absolventů VŠ dle oborů'!V$98,"")</f>
        <v>0</v>
      </c>
      <c r="W44" s="31">
        <f>IF('Nezam. absolventů VŠ dle oborů'!W$98&gt;0,'Nezam. absolventů VŠ dle oborů'!W94/'Nezam. absolventů VŠ dle oborů'!W$98,"")</f>
        <v>0</v>
      </c>
      <c r="X44" s="31">
        <f>IF('Nezam. absolventů VŠ dle oborů'!X$98&gt;0,'Nezam. absolventů VŠ dle oborů'!X94/'Nezam. absolventů VŠ dle oborů'!X$98,"")</f>
        <v>0</v>
      </c>
      <c r="Y44" s="31">
        <f>IF('Nezam. absolventů VŠ dle oborů'!Y$98&gt;0,'Nezam. absolventů VŠ dle oborů'!Y94/'Nezam. absolventů VŠ dle oborů'!Y$98,"")</f>
        <v>0</v>
      </c>
      <c r="Z44" s="31">
        <f>IF('Nezam. absolventů VŠ dle oborů'!Z$98&gt;0,'Nezam. absolventů VŠ dle oborů'!Z94/'Nezam. absolventů VŠ dle oborů'!Z$98,"")</f>
        <v>0</v>
      </c>
      <c r="AA44" s="31"/>
      <c r="AB44" s="31"/>
      <c r="AC44" s="31"/>
      <c r="AD44" s="31"/>
      <c r="AE44" s="31"/>
      <c r="AF44" s="31"/>
      <c r="AG44" s="31">
        <f>IF('Nezam. absolventů VŠ dle oborů'!AG$98&gt;0,'Nezam. absolventů VŠ dle oborů'!AG94/'Nezam. absolventů VŠ dle oborů'!AG$98,"")</f>
        <v>0</v>
      </c>
      <c r="AH44" s="31">
        <f>IF('Nezam. absolventů VŠ dle oborů'!AH$98&gt;0,'Nezam. absolventů VŠ dle oborů'!AH94/'Nezam. absolventů VŠ dle oborů'!AH$98,"")</f>
        <v>0</v>
      </c>
      <c r="AI44" s="31">
        <f>IF('Nezam. absolventů VŠ dle oborů'!AI$98&gt;0,'Nezam. absolventů VŠ dle oborů'!AI94/'Nezam. absolventů VŠ dle oborů'!AI$98,"")</f>
        <v>0</v>
      </c>
      <c r="AJ44" s="31">
        <f>IF('Nezam. absolventů VŠ dle oborů'!AJ$98&gt;0,'Nezam. absolventů VŠ dle oborů'!AJ94/'Nezam. absolventů VŠ dle oborů'!AJ$98,"")</f>
        <v>0</v>
      </c>
      <c r="AK44" s="31">
        <f>IF('Nezam. absolventů VŠ dle oborů'!AK$98&gt;0,'Nezam. absolventů VŠ dle oborů'!AK94/'Nezam. absolventů VŠ dle oborů'!AK$98,"")</f>
        <v>0</v>
      </c>
      <c r="AL44" s="31">
        <f>IF('Nezam. absolventů VŠ dle oborů'!AL$98&gt;0,'Nezam. absolventů VŠ dle oborů'!AL94/'Nezam. absolventů VŠ dle oborů'!AL$98,"")</f>
        <v>0</v>
      </c>
      <c r="AM44" s="31">
        <f>IF('Nezam. absolventů VŠ dle oborů'!AM$98&gt;0,'Nezam. absolventů VŠ dle oborů'!AM94/'Nezam. absolventů VŠ dle oborů'!AM$98,"")</f>
        <v>0</v>
      </c>
      <c r="AN44" s="31">
        <f>IF('Nezam. absolventů VŠ dle oborů'!AN$98&gt;0,'Nezam. absolventů VŠ dle oborů'!AN94/'Nezam. absolventů VŠ dle oborů'!AN$98,"")</f>
        <v>0</v>
      </c>
      <c r="AO44" s="31">
        <f>IF('Nezam. absolventů VŠ dle oborů'!AO$98&gt;0,'Nezam. absolventů VŠ dle oborů'!AO94/'Nezam. absolventů VŠ dle oborů'!AO$98,"")</f>
        <v>0</v>
      </c>
    </row>
    <row r="45" spans="1:41" x14ac:dyDescent="0.35">
      <c r="A45" t="s">
        <v>86</v>
      </c>
      <c r="B45" s="66" t="s">
        <v>75</v>
      </c>
      <c r="C45" s="31">
        <f>IF('Nezam. absolventů VŠ dle oborů'!C$98&gt;0,'Nezam. absolventů VŠ dle oborů'!C95/'Nezam. absolventů VŠ dle oborů'!C$98,"")</f>
        <v>2.8275212064090482E-3</v>
      </c>
      <c r="D45" s="31">
        <f>IF('Nezam. absolventů VŠ dle oborů'!D$98&gt;0,'Nezam. absolventů VŠ dle oborů'!D95/'Nezam. absolventů VŠ dle oborů'!D$98,"")</f>
        <v>1.896633475580844E-3</v>
      </c>
      <c r="E45" s="31">
        <f>IF('Nezam. absolventů VŠ dle oborů'!E$98&gt;0,'Nezam. absolventů VŠ dle oborů'!E95/'Nezam. absolventů VŠ dle oborů'!E$98,"")</f>
        <v>0</v>
      </c>
      <c r="F45" s="31">
        <f>IF('Nezam. absolventů VŠ dle oborů'!F$98&gt;0,'Nezam. absolventů VŠ dle oborů'!F95/'Nezam. absolventů VŠ dle oborů'!F$98,"")</f>
        <v>0</v>
      </c>
      <c r="G45" s="31">
        <f>IF('Nezam. absolventů VŠ dle oborů'!G$98&gt;0,'Nezam. absolventů VŠ dle oborů'!G95/'Nezam. absolventů VŠ dle oborů'!G$98,"")</f>
        <v>0</v>
      </c>
      <c r="H45" s="31">
        <f>IF('Nezam. absolventů VŠ dle oborů'!H$98&gt;0,'Nezam. absolventů VŠ dle oborů'!H95/'Nezam. absolventů VŠ dle oborů'!H$98,"")</f>
        <v>0</v>
      </c>
      <c r="I45" s="31">
        <f>IF('Nezam. absolventů VŠ dle oborů'!I$98&gt;0,'Nezam. absolventů VŠ dle oborů'!I95/'Nezam. absolventů VŠ dle oborů'!I$98,"")</f>
        <v>0</v>
      </c>
      <c r="J45" s="31">
        <f>IF('Nezam. absolventů VŠ dle oborů'!J$98&gt;0,'Nezam. absolventů VŠ dle oborů'!J95/'Nezam. absolventů VŠ dle oborů'!J$98,"")</f>
        <v>0</v>
      </c>
      <c r="K45" s="31">
        <f>IF('Nezam. absolventů VŠ dle oborů'!K$98&gt;0,'Nezam. absolventů VŠ dle oborů'!K95/'Nezam. absolventů VŠ dle oborů'!K$98,"")</f>
        <v>0</v>
      </c>
      <c r="L45" s="31">
        <f>IF('Nezam. absolventů VŠ dle oborů'!L$98&gt;0,'Nezam. absolventů VŠ dle oborů'!L95/'Nezam. absolventů VŠ dle oborů'!L$98,"")</f>
        <v>0</v>
      </c>
      <c r="M45" s="31">
        <f>IF('Nezam. absolventů VŠ dle oborů'!M$98&gt;0,'Nezam. absolventů VŠ dle oborů'!M95/'Nezam. absolventů VŠ dle oborů'!M$98,"")</f>
        <v>0</v>
      </c>
      <c r="N45" s="31">
        <f>IF('Nezam. absolventů VŠ dle oborů'!N$98&gt;0,'Nezam. absolventů VŠ dle oborů'!N95/'Nezam. absolventů VŠ dle oborů'!N$98,"")</f>
        <v>0</v>
      </c>
      <c r="O45" s="31">
        <f>IF('Nezam. absolventů VŠ dle oborů'!O$98&gt;0,'Nezam. absolventů VŠ dle oborů'!O95/'Nezam. absolventů VŠ dle oborů'!O$98,"")</f>
        <v>0</v>
      </c>
      <c r="P45" s="31">
        <f>IF('Nezam. absolventů VŠ dle oborů'!P$98&gt;0,'Nezam. absolventů VŠ dle oborů'!P95/'Nezam. absolventů VŠ dle oborů'!P$98,"")</f>
        <v>0</v>
      </c>
      <c r="Q45" s="31">
        <f>IF('Nezam. absolventů VŠ dle oborů'!Q$98&gt;0,'Nezam. absolventů VŠ dle oborů'!Q95/'Nezam. absolventů VŠ dle oborů'!Q$98,"")</f>
        <v>0</v>
      </c>
      <c r="R45" s="31">
        <f>IF('Nezam. absolventů VŠ dle oborů'!R$98&gt;0,'Nezam. absolventů VŠ dle oborů'!R95/'Nezam. absolventů VŠ dle oborů'!R$98,"")</f>
        <v>0</v>
      </c>
      <c r="S45" s="31">
        <f>IF('Nezam. absolventů VŠ dle oborů'!S$98&gt;0,'Nezam. absolventů VŠ dle oborů'!S95/'Nezam. absolventů VŠ dle oborů'!S$98,"")</f>
        <v>0</v>
      </c>
      <c r="T45" s="31">
        <f>IF('Nezam. absolventů VŠ dle oborů'!T$98&gt;0,'Nezam. absolventů VŠ dle oborů'!T95/'Nezam. absolventů VŠ dle oborů'!T$98,"")</f>
        <v>0</v>
      </c>
      <c r="U45" s="31">
        <f>IF('Nezam. absolventů VŠ dle oborů'!U$98&gt;0,'Nezam. absolventů VŠ dle oborů'!U95/'Nezam. absolventů VŠ dle oborů'!U$98,"")</f>
        <v>0</v>
      </c>
      <c r="V45" s="31">
        <f>IF('Nezam. absolventů VŠ dle oborů'!V$98&gt;0,'Nezam. absolventů VŠ dle oborů'!V95/'Nezam. absolventů VŠ dle oborů'!V$98,"")</f>
        <v>0</v>
      </c>
      <c r="W45" s="31">
        <f>IF('Nezam. absolventů VŠ dle oborů'!W$98&gt;0,'Nezam. absolventů VŠ dle oborů'!W95/'Nezam. absolventů VŠ dle oborů'!W$98,"")</f>
        <v>0</v>
      </c>
      <c r="X45" s="31">
        <f>IF('Nezam. absolventů VŠ dle oborů'!X$98&gt;0,'Nezam. absolventů VŠ dle oborů'!X95/'Nezam. absolventů VŠ dle oborů'!X$98,"")</f>
        <v>0</v>
      </c>
      <c r="Y45" s="31">
        <f>IF('Nezam. absolventů VŠ dle oborů'!Y$98&gt;0,'Nezam. absolventů VŠ dle oborů'!Y95/'Nezam. absolventů VŠ dle oborů'!Y$98,"")</f>
        <v>0</v>
      </c>
      <c r="Z45" s="31">
        <f>IF('Nezam. absolventů VŠ dle oborů'!Z$98&gt;0,'Nezam. absolventů VŠ dle oborů'!Z95/'Nezam. absolventů VŠ dle oborů'!Z$98,"")</f>
        <v>0</v>
      </c>
      <c r="AA45" s="31"/>
      <c r="AB45" s="31"/>
      <c r="AC45" s="31"/>
      <c r="AD45" s="31"/>
      <c r="AE45" s="31"/>
      <c r="AF45" s="31"/>
      <c r="AG45" s="31">
        <f>IF('Nezam. absolventů VŠ dle oborů'!AG$98&gt;0,'Nezam. absolventů VŠ dle oborů'!AG95/'Nezam. absolventů VŠ dle oborů'!AG$98,"")</f>
        <v>0</v>
      </c>
      <c r="AH45" s="31">
        <f>IF('Nezam. absolventů VŠ dle oborů'!AH$98&gt;0,'Nezam. absolventů VŠ dle oborů'!AH95/'Nezam. absolventů VŠ dle oborů'!AH$98,"")</f>
        <v>0</v>
      </c>
      <c r="AI45" s="31">
        <f>IF('Nezam. absolventů VŠ dle oborů'!AI$98&gt;0,'Nezam. absolventů VŠ dle oborů'!AI95/'Nezam. absolventů VŠ dle oborů'!AI$98,"")</f>
        <v>0</v>
      </c>
      <c r="AJ45" s="31">
        <f>IF('Nezam. absolventů VŠ dle oborů'!AJ$98&gt;0,'Nezam. absolventů VŠ dle oborů'!AJ95/'Nezam. absolventů VŠ dle oborů'!AJ$98,"")</f>
        <v>0</v>
      </c>
      <c r="AK45" s="31">
        <f>IF('Nezam. absolventů VŠ dle oborů'!AK$98&gt;0,'Nezam. absolventů VŠ dle oborů'!AK95/'Nezam. absolventů VŠ dle oborů'!AK$98,"")</f>
        <v>0</v>
      </c>
      <c r="AL45" s="31">
        <f>IF('Nezam. absolventů VŠ dle oborů'!AL$98&gt;0,'Nezam. absolventů VŠ dle oborů'!AL95/'Nezam. absolventů VŠ dle oborů'!AL$98,"")</f>
        <v>0</v>
      </c>
      <c r="AM45" s="31">
        <f>IF('Nezam. absolventů VŠ dle oborů'!AM$98&gt;0,'Nezam. absolventů VŠ dle oborů'!AM95/'Nezam. absolventů VŠ dle oborů'!AM$98,"")</f>
        <v>0</v>
      </c>
      <c r="AN45" s="31">
        <f>IF('Nezam. absolventů VŠ dle oborů'!AN$98&gt;0,'Nezam. absolventů VŠ dle oborů'!AN95/'Nezam. absolventů VŠ dle oborů'!AN$98,"")</f>
        <v>0</v>
      </c>
      <c r="AO45" s="31">
        <f>IF('Nezam. absolventů VŠ dle oborů'!AO$98&gt;0,'Nezam. absolventů VŠ dle oborů'!AO95/'Nezam. absolventů VŠ dle oborů'!AO$98,"")</f>
        <v>0</v>
      </c>
    </row>
    <row r="46" spans="1:41" x14ac:dyDescent="0.35">
      <c r="A46" t="s">
        <v>86</v>
      </c>
      <c r="B46" s="68" t="s">
        <v>76</v>
      </c>
      <c r="C46" s="31">
        <f>IF('Nezam. absolventů VŠ dle oborů'!C$98&gt;0,'Nezam. absolventů VŠ dle oborů'!C96/'Nezam. absolventů VŠ dle oborů'!C$98,"")</f>
        <v>0</v>
      </c>
      <c r="D46" s="31">
        <f>IF('Nezam. absolventů VŠ dle oborů'!D$98&gt;0,'Nezam. absolventů VŠ dle oborů'!D96/'Nezam. absolventů VŠ dle oborů'!D$98,"")</f>
        <v>0</v>
      </c>
      <c r="E46" s="31">
        <f>IF('Nezam. absolventů VŠ dle oborů'!E$98&gt;0,'Nezam. absolventů VŠ dle oborů'!E96/'Nezam. absolventů VŠ dle oborů'!E$98,"")</f>
        <v>0</v>
      </c>
      <c r="F46" s="31">
        <f>IF('Nezam. absolventů VŠ dle oborů'!F$98&gt;0,'Nezam. absolventů VŠ dle oborů'!F96/'Nezam. absolventů VŠ dle oborů'!F$98,"")</f>
        <v>0</v>
      </c>
      <c r="G46" s="31">
        <f>IF('Nezam. absolventů VŠ dle oborů'!G$98&gt;0,'Nezam. absolventů VŠ dle oborů'!G96/'Nezam. absolventů VŠ dle oborů'!G$98,"")</f>
        <v>0</v>
      </c>
      <c r="H46" s="31">
        <f>IF('Nezam. absolventů VŠ dle oborů'!H$98&gt;0,'Nezam. absolventů VŠ dle oborů'!H96/'Nezam. absolventů VŠ dle oborů'!H$98,"")</f>
        <v>0</v>
      </c>
      <c r="I46" s="31">
        <f>IF('Nezam. absolventů VŠ dle oborů'!I$98&gt;0,'Nezam. absolventů VŠ dle oborů'!I96/'Nezam. absolventů VŠ dle oborů'!I$98,"")</f>
        <v>0</v>
      </c>
      <c r="J46" s="31">
        <f>IF('Nezam. absolventů VŠ dle oborů'!J$98&gt;0,'Nezam. absolventů VŠ dle oborů'!J96/'Nezam. absolventů VŠ dle oborů'!J$98,"")</f>
        <v>0</v>
      </c>
      <c r="K46" s="31">
        <f>IF('Nezam. absolventů VŠ dle oborů'!K$98&gt;0,'Nezam. absolventů VŠ dle oborů'!K96/'Nezam. absolventů VŠ dle oborů'!K$98,"")</f>
        <v>0</v>
      </c>
      <c r="L46" s="31">
        <f>IF('Nezam. absolventů VŠ dle oborů'!L$98&gt;0,'Nezam. absolventů VŠ dle oborů'!L96/'Nezam. absolventů VŠ dle oborů'!L$98,"")</f>
        <v>0</v>
      </c>
      <c r="M46" s="31">
        <f>IF('Nezam. absolventů VŠ dle oborů'!M$98&gt;0,'Nezam. absolventů VŠ dle oborů'!M96/'Nezam. absolventů VŠ dle oborů'!M$98,"")</f>
        <v>0</v>
      </c>
      <c r="N46" s="31">
        <f>IF('Nezam. absolventů VŠ dle oborů'!N$98&gt;0,'Nezam. absolventů VŠ dle oborů'!N96/'Nezam. absolventů VŠ dle oborů'!N$98,"")</f>
        <v>0</v>
      </c>
      <c r="O46" s="31">
        <f>IF('Nezam. absolventů VŠ dle oborů'!O$98&gt;0,'Nezam. absolventů VŠ dle oborů'!O96/'Nezam. absolventů VŠ dle oborů'!O$98,"")</f>
        <v>0</v>
      </c>
      <c r="P46" s="31">
        <f>IF('Nezam. absolventů VŠ dle oborů'!P$98&gt;0,'Nezam. absolventů VŠ dle oborů'!P96/'Nezam. absolventů VŠ dle oborů'!P$98,"")</f>
        <v>0</v>
      </c>
      <c r="Q46" s="31">
        <f>IF('Nezam. absolventů VŠ dle oborů'!Q$98&gt;0,'Nezam. absolventů VŠ dle oborů'!Q96/'Nezam. absolventů VŠ dle oborů'!Q$98,"")</f>
        <v>0</v>
      </c>
      <c r="R46" s="31">
        <f>IF('Nezam. absolventů VŠ dle oborů'!R$98&gt;0,'Nezam. absolventů VŠ dle oborů'!R96/'Nezam. absolventů VŠ dle oborů'!R$98,"")</f>
        <v>0</v>
      </c>
      <c r="S46" s="31">
        <f>IF('Nezam. absolventů VŠ dle oborů'!S$98&gt;0,'Nezam. absolventů VŠ dle oborů'!S96/'Nezam. absolventů VŠ dle oborů'!S$98,"")</f>
        <v>0</v>
      </c>
      <c r="T46" s="31">
        <f>IF('Nezam. absolventů VŠ dle oborů'!T$98&gt;0,'Nezam. absolventů VŠ dle oborů'!T96/'Nezam. absolventů VŠ dle oborů'!T$98,"")</f>
        <v>0</v>
      </c>
      <c r="U46" s="31">
        <f>IF('Nezam. absolventů VŠ dle oborů'!U$98&gt;0,'Nezam. absolventů VŠ dle oborů'!U96/'Nezam. absolventů VŠ dle oborů'!U$98,"")</f>
        <v>0</v>
      </c>
      <c r="V46" s="31">
        <f>IF('Nezam. absolventů VŠ dle oborů'!V$98&gt;0,'Nezam. absolventů VŠ dle oborů'!V96/'Nezam. absolventů VŠ dle oborů'!V$98,"")</f>
        <v>0</v>
      </c>
      <c r="W46" s="31">
        <f>IF('Nezam. absolventů VŠ dle oborů'!W$98&gt;0,'Nezam. absolventů VŠ dle oborů'!W96/'Nezam. absolventů VŠ dle oborů'!W$98,"")</f>
        <v>0</v>
      </c>
      <c r="X46" s="31">
        <f>IF('Nezam. absolventů VŠ dle oborů'!X$98&gt;0,'Nezam. absolventů VŠ dle oborů'!X96/'Nezam. absolventů VŠ dle oborů'!X$98,"")</f>
        <v>0</v>
      </c>
      <c r="Y46" s="31">
        <f>IF('Nezam. absolventů VŠ dle oborů'!Y$98&gt;0,'Nezam. absolventů VŠ dle oborů'!Y96/'Nezam. absolventů VŠ dle oborů'!Y$98,"")</f>
        <v>0</v>
      </c>
      <c r="Z46" s="31">
        <f>IF('Nezam. absolventů VŠ dle oborů'!Z$98&gt;0,'Nezam. absolventů VŠ dle oborů'!Z96/'Nezam. absolventů VŠ dle oborů'!Z$98,"")</f>
        <v>0</v>
      </c>
      <c r="AA46" s="31"/>
      <c r="AB46" s="31"/>
      <c r="AC46" s="31"/>
      <c r="AD46" s="31"/>
      <c r="AE46" s="31"/>
      <c r="AF46" s="31"/>
      <c r="AG46" s="31">
        <f>IF('Nezam. absolventů VŠ dle oborů'!AG$98&gt;0,'Nezam. absolventů VŠ dle oborů'!AG96/'Nezam. absolventů VŠ dle oborů'!AG$98,"")</f>
        <v>0</v>
      </c>
      <c r="AH46" s="31">
        <f>IF('Nezam. absolventů VŠ dle oborů'!AH$98&gt;0,'Nezam. absolventů VŠ dle oborů'!AH96/'Nezam. absolventů VŠ dle oborů'!AH$98,"")</f>
        <v>0</v>
      </c>
      <c r="AI46" s="31">
        <f>IF('Nezam. absolventů VŠ dle oborů'!AI$98&gt;0,'Nezam. absolventů VŠ dle oborů'!AI96/'Nezam. absolventů VŠ dle oborů'!AI$98,"")</f>
        <v>0</v>
      </c>
      <c r="AJ46" s="31">
        <f>IF('Nezam. absolventů VŠ dle oborů'!AJ$98&gt;0,'Nezam. absolventů VŠ dle oborů'!AJ96/'Nezam. absolventů VŠ dle oborů'!AJ$98,"")</f>
        <v>0</v>
      </c>
      <c r="AK46" s="31">
        <f>IF('Nezam. absolventů VŠ dle oborů'!AK$98&gt;0,'Nezam. absolventů VŠ dle oborů'!AK96/'Nezam. absolventů VŠ dle oborů'!AK$98,"")</f>
        <v>0</v>
      </c>
      <c r="AL46" s="31">
        <f>IF('Nezam. absolventů VŠ dle oborů'!AL$98&gt;0,'Nezam. absolventů VŠ dle oborů'!AL96/'Nezam. absolventů VŠ dle oborů'!AL$98,"")</f>
        <v>0</v>
      </c>
      <c r="AM46" s="31">
        <f>IF('Nezam. absolventů VŠ dle oborů'!AM$98&gt;0,'Nezam. absolventů VŠ dle oborů'!AM96/'Nezam. absolventů VŠ dle oborů'!AM$98,"")</f>
        <v>0</v>
      </c>
      <c r="AN46" s="31">
        <f>IF('Nezam. absolventů VŠ dle oborů'!AN$98&gt;0,'Nezam. absolventů VŠ dle oborů'!AN96/'Nezam. absolventů VŠ dle oborů'!AN$98,"")</f>
        <v>0</v>
      </c>
      <c r="AO46" s="31">
        <f>IF('Nezam. absolventů VŠ dle oborů'!AO$98&gt;0,'Nezam. absolventů VŠ dle oborů'!AO96/'Nezam. absolventů VŠ dle oborů'!AO$98,"")</f>
        <v>0</v>
      </c>
    </row>
    <row r="47" spans="1:41" x14ac:dyDescent="0.35">
      <c r="A47" t="s">
        <v>86</v>
      </c>
      <c r="B47" s="68" t="s">
        <v>81</v>
      </c>
      <c r="C47" s="31">
        <f>IF('Nezam. absolventů VŠ dle oborů'!C$98&gt;0,'Nezam. absolventů VŠ dle oborů'!C97/'Nezam. absolventů VŠ dle oborů'!C$98,"")</f>
        <v>0</v>
      </c>
      <c r="D47" s="31">
        <f>IF('Nezam. absolventů VŠ dle oborů'!D$98&gt;0,'Nezam. absolventů VŠ dle oborů'!D97/'Nezam. absolventů VŠ dle oborů'!D$98,"")</f>
        <v>0</v>
      </c>
      <c r="E47" s="31">
        <f>IF('Nezam. absolventů VŠ dle oborů'!E$98&gt;0,'Nezam. absolventů VŠ dle oborů'!E97/'Nezam. absolventů VŠ dle oborů'!E$98,"")</f>
        <v>0</v>
      </c>
      <c r="F47" s="31">
        <f>IF('Nezam. absolventů VŠ dle oborů'!F$98&gt;0,'Nezam. absolventů VŠ dle oborů'!F97/'Nezam. absolventů VŠ dle oborů'!F$98,"")</f>
        <v>6.6745190420102081E-3</v>
      </c>
      <c r="G47" s="31">
        <f>IF('Nezam. absolventů VŠ dle oborů'!G$98&gt;0,'Nezam. absolventů VŠ dle oborů'!G97/'Nezam. absolventů VŠ dle oborů'!G$98,"")</f>
        <v>6.6745190420102081E-3</v>
      </c>
      <c r="H47" s="31">
        <f>IF('Nezam. absolventů VŠ dle oborů'!H$98&gt;0,'Nezam. absolventů VŠ dle oborů'!H97/'Nezam. absolventů VŠ dle oborů'!H$98,"")</f>
        <v>1.316314319904268E-2</v>
      </c>
      <c r="I47" s="31">
        <f>IF('Nezam. absolventů VŠ dle oborů'!I$98&gt;0,'Nezam. absolventů VŠ dle oborů'!I97/'Nezam. absolventů VŠ dle oborů'!I$98,"")</f>
        <v>1.1904761904761904E-2</v>
      </c>
      <c r="J47" s="31">
        <f>IF('Nezam. absolventů VŠ dle oborů'!J$98&gt;0,'Nezam. absolventů VŠ dle oborů'!J97/'Nezam. absolventů VŠ dle oborů'!J$98,"")</f>
        <v>1.3372956909361069E-2</v>
      </c>
      <c r="K47" s="31">
        <f>IF('Nezam. absolventů VŠ dle oborů'!K$98&gt;0,'Nezam. absolventů VŠ dle oborů'!K97/'Nezam. absolventů VŠ dle oborů'!K$98,"")</f>
        <v>9.0948462537895191E-3</v>
      </c>
      <c r="L47" s="31">
        <f>IF('Nezam. absolventů VŠ dle oborů'!L$98&gt;0,'Nezam. absolventů VŠ dle oborů'!L97/'Nezam. absolventů VŠ dle oborů'!L$98,"")</f>
        <v>1.1017346460384434E-2</v>
      </c>
      <c r="M47" s="31">
        <f>IF('Nezam. absolventů VŠ dle oborů'!M$98&gt;0,'Nezam. absolventů VŠ dle oborů'!M97/'Nezam. absolventů VŠ dle oborů'!M$98,"")</f>
        <v>3.2851511169513796E-3</v>
      </c>
      <c r="N47" s="31">
        <f>IF('Nezam. absolventů VŠ dle oborů'!N$98&gt;0,'Nezam. absolventů VŠ dle oborů'!N97/'Nezam. absolventů VŠ dle oborů'!N$98,"")</f>
        <v>7.3162620552045228E-3</v>
      </c>
      <c r="O47" s="31">
        <f>IF('Nezam. absolventů VŠ dle oborů'!O$98&gt;0,'Nezam. absolventů VŠ dle oborů'!O97/'Nezam. absolventů VŠ dle oborů'!O$98,"")</f>
        <v>2.4291497975708503E-3</v>
      </c>
      <c r="P47" s="31">
        <f>IF('Nezam. absolventů VŠ dle oborů'!P$98&gt;0,'Nezam. absolventů VŠ dle oborů'!P97/'Nezam. absolventů VŠ dle oborů'!P$98,"")</f>
        <v>7.0621468926553672E-4</v>
      </c>
      <c r="Q47" s="31">
        <f>IF('Nezam. absolventů VŠ dle oborů'!Q$98&gt;0,'Nezam. absolventů VŠ dle oborů'!Q97/'Nezam. absolventů VŠ dle oborů'!Q$98,"")</f>
        <v>3.0706243602865915E-3</v>
      </c>
      <c r="R47" s="31">
        <f>IF('Nezam. absolventů VŠ dle oborů'!R$98&gt;0,'Nezam. absolventů VŠ dle oborů'!R97/'Nezam. absolventů VŠ dle oborů'!R$98,"")</f>
        <v>2.1204410517387615E-3</v>
      </c>
      <c r="S47" s="31">
        <f>IF('Nezam. absolventů VŠ dle oborů'!S$98&gt;0,'Nezam. absolventů VŠ dle oborů'!S97/'Nezam. absolventů VŠ dle oborů'!S$98,"")</f>
        <v>3.2822757111597373E-3</v>
      </c>
      <c r="T47" s="31">
        <f>IF('Nezam. absolventů VŠ dle oborů'!T$98&gt;0,'Nezam. absolventů VŠ dle oborů'!T97/'Nezam. absolventů VŠ dle oborů'!T$98,"")</f>
        <v>7.776049766718507E-4</v>
      </c>
      <c r="U47" s="31">
        <f>IF('Nezam. absolventů VŠ dle oborů'!U$98&gt;0,'Nezam. absolventů VŠ dle oborů'!U97/'Nezam. absolventů VŠ dle oborů'!U$98,"")</f>
        <v>0</v>
      </c>
      <c r="V47" s="31">
        <f>IF('Nezam. absolventů VŠ dle oborů'!V$98&gt;0,'Nezam. absolventů VŠ dle oborů'!V97/'Nezam. absolventů VŠ dle oborů'!V$98,"")</f>
        <v>6.5481758652946682E-3</v>
      </c>
      <c r="W47" s="31">
        <f>IF('Nezam. absolventů VŠ dle oborů'!W$98&gt;0,'Nezam. absolventů VŠ dle oborů'!W97/'Nezam. absolventů VŠ dle oborů'!W$98,"")</f>
        <v>1.6375545851528383E-3</v>
      </c>
      <c r="X47" s="31">
        <f>IF('Nezam. absolventů VŠ dle oborů'!X$98&gt;0,'Nezam. absolventů VŠ dle oborů'!X97/'Nezam. absolventů VŠ dle oborů'!X$98,"")</f>
        <v>3.3933698773166276E-3</v>
      </c>
      <c r="Y47" s="31">
        <f>IF('Nezam. absolventů VŠ dle oborů'!Y$98&gt;0,'Nezam. absolventů VŠ dle oborů'!Y97/'Nezam. absolventů VŠ dle oborů'!Y$98,"")</f>
        <v>9.4161958568738226E-4</v>
      </c>
      <c r="Z47" s="31">
        <f>IF('Nezam. absolventů VŠ dle oborů'!Z$98&gt;0,'Nezam. absolventů VŠ dle oborů'!Z97/'Nezam. absolventů VŠ dle oborů'!Z$98,"")</f>
        <v>2.2773279352226719E-3</v>
      </c>
      <c r="AA47" s="31"/>
      <c r="AB47" s="31"/>
      <c r="AC47" s="31"/>
      <c r="AD47" s="31"/>
      <c r="AE47" s="31"/>
      <c r="AF47" s="31"/>
      <c r="AG47" s="31">
        <f>IF('Nezam. absolventů VŠ dle oborů'!AG$98&gt;0,'Nezam. absolventů VŠ dle oborů'!AG97/'Nezam. absolventů VŠ dle oborů'!AG$98,"")</f>
        <v>1.0732617825478302E-2</v>
      </c>
      <c r="AH47" s="31">
        <f>IF('Nezam. absolventů VŠ dle oborů'!AH$98&gt;0,'Nezam. absolventů VŠ dle oborů'!AH97/'Nezam. absolventů VŠ dle oborů'!AH$98,"")</f>
        <v>1.1191941801902631E-3</v>
      </c>
      <c r="AI47" s="31">
        <f>IF('Nezam. absolventů VŠ dle oborů'!AI$98&gt;0,'Nezam. absolventů VŠ dle oborů'!AI97/'Nezam. absolventů VŠ dle oborů'!AI$98,"")</f>
        <v>5.5096418732782364E-4</v>
      </c>
      <c r="AJ47" s="31">
        <f>IF('Nezam. absolventů VŠ dle oborů'!AJ$98&gt;0,'Nezam. absolventů VŠ dle oborů'!AJ97/'Nezam. absolventů VŠ dle oborů'!AJ$98,"")</f>
        <v>1.0733452593917709E-3</v>
      </c>
      <c r="AK47" s="31">
        <f>IF('Nezam. absolventů VŠ dle oborů'!AK$98&gt;0,'Nezam. absolventů VŠ dle oborů'!AK97/'Nezam. absolventů VŠ dle oborů'!AK$98,"")</f>
        <v>8.6281276962899053E-3</v>
      </c>
      <c r="AL47" s="31">
        <f>IF('Nezam. absolventů VŠ dle oborů'!AL$98&gt;0,'Nezam. absolventů VŠ dle oborů'!AL97/'Nezam. absolventů VŠ dle oborů'!AL$98,"")</f>
        <v>3.7654653039268424E-3</v>
      </c>
      <c r="AM47" s="31">
        <f>IF('Nezam. absolventů VŠ dle oborů'!AM$98&gt;0,'Nezam. absolventů VŠ dle oborů'!AM97/'Nezam. absolventů VŠ dle oborů'!AM$98,"")</f>
        <v>0</v>
      </c>
      <c r="AN47" s="31">
        <f>IF('Nezam. absolventů VŠ dle oborů'!AN$98&gt;0,'Nezam. absolventů VŠ dle oborů'!AN97/'Nezam. absolventů VŠ dle oborů'!AN$98,"")</f>
        <v>1.9430051813471502E-3</v>
      </c>
      <c r="AO47" s="31">
        <f>IF('Nezam. absolventů VŠ dle oborů'!AO$98&gt;0,'Nezam. absolventů VŠ dle oborů'!AO97/'Nezam. absolventů VŠ dle oborů'!AO$98,"")</f>
        <v>1.5337423312883436E-3</v>
      </c>
    </row>
    <row r="48" spans="1:41" x14ac:dyDescent="0.35">
      <c r="C48" s="72">
        <f>SUM(C3:C47)</f>
        <v>1</v>
      </c>
      <c r="D48" s="72">
        <f t="shared" ref="D48:Z48" si="2">SUM(D3:D47)</f>
        <v>1.0000000000000002</v>
      </c>
      <c r="E48" s="72">
        <f t="shared" si="2"/>
        <v>1.0000000000000002</v>
      </c>
      <c r="F48" s="72">
        <f t="shared" si="2"/>
        <v>1</v>
      </c>
      <c r="G48" s="72">
        <f t="shared" si="2"/>
        <v>1</v>
      </c>
      <c r="H48" s="72">
        <f t="shared" si="2"/>
        <v>1</v>
      </c>
      <c r="I48" s="72">
        <f t="shared" si="2"/>
        <v>1</v>
      </c>
      <c r="J48" s="72">
        <f t="shared" si="2"/>
        <v>0.99999999999999989</v>
      </c>
      <c r="K48" s="72">
        <f t="shared" si="2"/>
        <v>1</v>
      </c>
      <c r="L48" s="72">
        <f t="shared" si="2"/>
        <v>1</v>
      </c>
      <c r="M48" s="72">
        <f t="shared" si="2"/>
        <v>0.99999999999999989</v>
      </c>
      <c r="N48" s="72">
        <f t="shared" si="2"/>
        <v>0.99999999999999989</v>
      </c>
      <c r="O48" s="72">
        <f t="shared" si="2"/>
        <v>1</v>
      </c>
      <c r="P48" s="72">
        <f t="shared" si="2"/>
        <v>1</v>
      </c>
      <c r="Q48" s="72">
        <f t="shared" si="2"/>
        <v>1.0000000000000002</v>
      </c>
      <c r="R48" s="72">
        <f t="shared" si="2"/>
        <v>1</v>
      </c>
      <c r="S48" s="72">
        <f t="shared" si="2"/>
        <v>0.99999999999999978</v>
      </c>
      <c r="T48" s="72">
        <f t="shared" si="2"/>
        <v>1.0000000000000002</v>
      </c>
      <c r="U48" s="72">
        <f t="shared" si="2"/>
        <v>1</v>
      </c>
      <c r="V48" s="72">
        <f t="shared" si="2"/>
        <v>0.99999999999999989</v>
      </c>
      <c r="W48" s="72">
        <f t="shared" si="2"/>
        <v>0.99999999999999978</v>
      </c>
      <c r="X48" s="72">
        <f t="shared" si="2"/>
        <v>0.99999999999999989</v>
      </c>
      <c r="Y48" s="72">
        <f t="shared" si="2"/>
        <v>1.0000000000000002</v>
      </c>
      <c r="Z48" s="72">
        <f t="shared" si="2"/>
        <v>0.99999999999999989</v>
      </c>
      <c r="AG48" s="72">
        <f t="shared" ref="AG48" si="3">SUM(AG3:AG47)</f>
        <v>0.99999999999999978</v>
      </c>
      <c r="AH48" s="72">
        <f t="shared" ref="AH48" si="4">SUM(AH3:AH47)</f>
        <v>0.99999999999999989</v>
      </c>
      <c r="AI48" s="72">
        <f t="shared" ref="AI48" si="5">SUM(AI3:AI47)</f>
        <v>1.0000000000000002</v>
      </c>
      <c r="AJ48" s="72">
        <f t="shared" ref="AJ48" si="6">SUM(AJ3:AJ47)</f>
        <v>0.99999999999999978</v>
      </c>
      <c r="AK48" s="72">
        <f t="shared" ref="AK48" si="7">SUM(AK3:AK47)</f>
        <v>1.0000000000000002</v>
      </c>
      <c r="AL48" s="72">
        <f t="shared" ref="AL48" si="8">SUM(AL3:AL47)</f>
        <v>0.99999999999999978</v>
      </c>
      <c r="AM48" s="72">
        <f t="shared" ref="AM48:AO48" si="9">SUM(AM3:AM47)</f>
        <v>1</v>
      </c>
      <c r="AN48" s="72">
        <f t="shared" si="9"/>
        <v>1</v>
      </c>
      <c r="AO48" s="72">
        <f t="shared" si="9"/>
        <v>1.0000000000000002</v>
      </c>
    </row>
  </sheetData>
  <mergeCells count="1">
    <mergeCell ref="C1:F1"/>
  </mergeCells>
  <conditionalFormatting sqref="C3:AO47">
    <cfRule type="cellIs" dxfId="0" priority="1" operator="greaterThan">
      <formula>$G$1</formula>
    </cfRule>
  </conditionalFormatting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4.5" x14ac:dyDescent="0.35"/>
  <cols>
    <col min="1" max="2" width="10.1796875" bestFit="1" customWidth="1"/>
    <col min="4" max="4" width="10.1796875" bestFit="1" customWidth="1"/>
  </cols>
  <sheetData>
    <row r="1" spans="1:6" x14ac:dyDescent="0.35">
      <c r="A1" s="13">
        <v>36526</v>
      </c>
      <c r="B1" s="2">
        <f>A1</f>
        <v>36526</v>
      </c>
      <c r="D1" s="13">
        <v>42005</v>
      </c>
      <c r="E1" s="2">
        <f>D1</f>
        <v>42005</v>
      </c>
      <c r="F1">
        <f>365.25/12</f>
        <v>30.4375</v>
      </c>
    </row>
    <row r="2" spans="1:6" x14ac:dyDescent="0.35">
      <c r="A2" s="13">
        <v>47848</v>
      </c>
      <c r="B2" s="2">
        <f>A2</f>
        <v>47848</v>
      </c>
      <c r="D2" s="13">
        <v>43466</v>
      </c>
      <c r="E2" s="2">
        <f>D2</f>
        <v>43466</v>
      </c>
    </row>
    <row r="3" spans="1:6" x14ac:dyDescent="0.35">
      <c r="B3">
        <f>365.25/2</f>
        <v>182.625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Data vše</vt:lpstr>
      <vt:lpstr>% složení vše</vt:lpstr>
      <vt:lpstr>Nezam. absolventů VŠ dle oborů</vt:lpstr>
      <vt:lpstr>R - % složení dle abs. Bc oborů</vt:lpstr>
      <vt:lpstr>T - % složení dle abs. VŠ oborů</vt:lpstr>
      <vt:lpstr>Grafy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vavra</dc:creator>
  <cp:lastModifiedBy>vavra</cp:lastModifiedBy>
  <dcterms:created xsi:type="dcterms:W3CDTF">2018-09-19T07:59:19Z</dcterms:created>
  <dcterms:modified xsi:type="dcterms:W3CDTF">2020-02-18T10:06:15Z</dcterms:modified>
</cp:coreProperties>
</file>